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ancodelarepublica-my.sharepoint.com/personal/yduartgo_banrep_gov_co/Documents/Documents/Yadira Duarte Banrep/Jefatura sección regulacion y analisis/Estados financieros y Notas del BANREP/Notas estados financieros 2025 - 2024/"/>
    </mc:Choice>
  </mc:AlternateContent>
  <xr:revisionPtr revIDLastSave="48" documentId="8_{8A8F41BA-0F60-4B0B-8503-84FEAD40A82D}" xr6:coauthVersionLast="47" xr6:coauthVersionMax="47" xr10:uidLastSave="{AB75A2BC-8074-4BF0-9ECC-A20951D9EE16}"/>
  <bookViews>
    <workbookView xWindow="-120" yWindow="-120" windowWidth="20730" windowHeight="11040" tabRatio="525" xr2:uid="{00000000-000D-0000-FFFF-FFFF00000000}"/>
  </bookViews>
  <sheets>
    <sheet name="Situacion Finan NIIF 1994-2025" sheetId="33" r:id="rId1"/>
  </sheets>
  <externalReferences>
    <externalReference r:id="rId2"/>
  </externalReferences>
  <definedNames>
    <definedName name="__trm1">#REF!</definedName>
    <definedName name="_Order1" hidden="1">255</definedName>
    <definedName name="_Order2" hidden="1">255</definedName>
    <definedName name="_rin08" localSheetId="0">OFFSET(ACOMTI1,0,MATCH(#REF!,#REF!,0)-1,ROWS(ACOMTI1),COLUMNS(ACOMTI1))</definedName>
    <definedName name="_rin08">OFFSET(ACOMTI1,0,MATCH(#REF!,#REF!,0)-1,ROWS(ACOMTI1),COLUMNS(ACOMTI1))</definedName>
    <definedName name="_Rin1" localSheetId="0">OFFSET(ACOMTC1,0,MATCH(#REF!,#REF!,0)-1,ROWS(ACOMTC1),COLUMNS(ACOMTC1))</definedName>
    <definedName name="_Rin1">OFFSET(ACOMTC1,0,MATCH(#REF!,#REF!,0)-1,ROWS(ACOMTC1),COLUMNS(ACOMTC1))</definedName>
    <definedName name="_trm1">#REF!</definedName>
    <definedName name="A" localSheetId="0">OFFSET(ACOMTC1,0,MATCH(#REF!,#REF!,0)-1,ROWS(ACOMTC1),COLUMNS(ACOMTC1))</definedName>
    <definedName name="A">OFFSET(ACOMTC1,0,MATCH(#REF!,#REF!,0)-1,ROWS(ACOMTC1),COLUMNS(ACOMTC1))</definedName>
    <definedName name="ACOMTC1ACT" localSheetId="0">OFFSET(ACOMTC1,0,MATCH(#REF!,#REF!,0)-1,ROWS(ACOMTC1),COLUMNS(ACOMTC1))</definedName>
    <definedName name="ACOMTC1ACT">OFFSET(ACOMTC1,0,MATCH(#REF!,#REF!,0)-1,ROWS(ACOMTC1),COLUMNS(ACOMTC1))</definedName>
    <definedName name="ACOMTC1ACT2" localSheetId="0">OFFSET(ACOMTC1,0,MATCH(#REF!,#REF!,0)-1,ROWS(ACOMTC1),COLUMNS(ACOMTC1))</definedName>
    <definedName name="ACOMTC1ACT2">OFFSET(ACOMTC1,0,MATCH(#REF!,#REF!,0)-1,ROWS(ACOMTC1),COLUMNS(ACOMTC1))</definedName>
    <definedName name="ACOMTC1BAR" localSheetId="0">OFFSET(ACOMTC1,0,MATCH(#REF!,#REF!,0)-1,ROWS(ACOMTC1),COLUMNS(ACOMTC1))</definedName>
    <definedName name="ACOMTC1BAR">OFFSET(ACOMTC1,0,MATCH(#REF!,#REF!,0)-1,ROWS(ACOMTC1),COLUMNS(ACOMTC1))</definedName>
    <definedName name="ACOMTC1BAR2" localSheetId="0">OFFSET(ACOMTC1,0,MATCH(#REF!,#REF!,0)-1,ROWS(ACOMTC1),COLUMNS(ACOMTC1))</definedName>
    <definedName name="ACOMTC1BAR2">OFFSET(ACOMTC1,0,MATCH(#REF!,#REF!,0)-1,ROWS(ACOMTC1),COLUMNS(ACOMTC1))</definedName>
    <definedName name="ACOMTC1CON" localSheetId="0">OFFSET(ACOMTC1,0,MATCH(#REF!,#REF!,0)-1,ROWS(ACOMTC1),COLUMNS(ACOMTC1))</definedName>
    <definedName name="ACOMTC1CON">OFFSET(ACOMTC1,0,MATCH(#REF!,#REF!,0)-1,ROWS(ACOMTC1),COLUMNS(ACOMTC1))</definedName>
    <definedName name="ACOMTC1CON2" localSheetId="0">OFFSET(ACOMTC1,0,MATCH(#REF!,#REF!,0)-1,ROWS(ACOMTC1),COLUMNS(ACOMTC1))</definedName>
    <definedName name="ACOMTC1CON2">OFFSET(ACOMTC1,0,MATCH(#REF!,#REF!,0)-1,ROWS(ACOMTC1),COLUMNS(ACOMTC1))</definedName>
    <definedName name="ACOMTC1GOL" localSheetId="0">OFFSET(ACOMTC1,0,MATCH(#REF!,#REF!,0)-1,ROWS(ACOMTC1),COLUMNS(ACOMTC1))</definedName>
    <definedName name="ACOMTC1GOL">OFFSET(ACOMTC1,0,MATCH(#REF!,#REF!,0)-1,ROWS(ACOMTC1),COLUMNS(ACOMTC1))</definedName>
    <definedName name="ACOMTC1GOL2" localSheetId="0">OFFSET(ACOMTC1,0,MATCH(#REF!,#REF!,0)-1,ROWS(ACOMTC1),COLUMNS(ACOMTC1))</definedName>
    <definedName name="ACOMTC1GOL2">OFFSET(ACOMTC1,0,MATCH(#REF!,#REF!,0)-1,ROWS(ACOMTC1),COLUMNS(ACOMTC1))</definedName>
    <definedName name="ACOMTC1IND" localSheetId="0">OFFSET(ACOMTC1,0,MATCH(#REF!,#REF!,0)-1,ROWS(ACOMTC1),COLUMNS(ACOMTC1))</definedName>
    <definedName name="ACOMTC1IND">OFFSET(ACOMTC1,0,MATCH(#REF!,#REF!,0)-1,ROWS(ACOMTC1),COLUMNS(ACOMTC1))</definedName>
    <definedName name="ACOMTC1IND2" localSheetId="0">OFFSET(ACOMTC1,0,MATCH(#REF!,#REF!,0)-1,ROWS(ACOMTC1),COLUMNS(ACOMTC1))</definedName>
    <definedName name="ACOMTC1IND2">OFFSET(ACOMTC1,0,MATCH(#REF!,#REF!,0)-1,ROWS(ACOMTC1),COLUMNS(ACOMTC1))</definedName>
    <definedName name="ACOMTC1JPM" localSheetId="0">OFFSET(ACOMTC1,0,MATCH(#REF!,#REF!,0)-1,ROWS(ACOMTC1),COLUMNS(ACOMTC1))</definedName>
    <definedName name="ACOMTC1JPM">OFFSET(ACOMTC1,0,MATCH(#REF!,#REF!,0)-1,ROWS(ACOMTC1),COLUMNS(ACOMTC1))</definedName>
    <definedName name="ACOMTC1JPM2" localSheetId="0">OFFSET(ACOMTC1,0,MATCH(#REF!,#REF!,0)-1,ROWS(ACOMTC1),COLUMNS(ACOMTC1))</definedName>
    <definedName name="ACOMTC1JPM2">OFFSET(ACOMTC1,0,MATCH(#REF!,#REF!,0)-1,ROWS(ACOMTC1),COLUMNS(ACOMTC1))</definedName>
    <definedName name="ACOMTC1PAS" localSheetId="0">OFFSET(ACOMTC1,0,MATCH(#REF!,#REF!,0)-1,ROWS(ACOMTC1),COLUMNS(ACOMTC1))</definedName>
    <definedName name="ACOMTC1PAS">OFFSET(ACOMTC1,0,MATCH(#REF!,#REF!,0)-1,ROWS(ACOMTC1),COLUMNS(ACOMTC1))</definedName>
    <definedName name="ACOMTC1PAS2" localSheetId="0">OFFSET(ACOMTC1,0,MATCH(#REF!,#REF!,0)-1,ROWS(ACOMTC1),COLUMNS(ACOMTC1))</definedName>
    <definedName name="ACOMTC1PAS2">OFFSET(ACOMTC1,0,MATCH(#REF!,#REF!,0)-1,ROWS(ACOMTC1),COLUMNS(ACOMTC1))</definedName>
    <definedName name="ACOMTI1">OFFSET(#REF!,MATCH(#REF!,#REF!,0)-12,0,12,1)</definedName>
    <definedName name="ACOMTI1ACT" localSheetId="0">OFFSET(ACOMTI1,0,MATCH(#REF!,#REF!,0)-1,ROWS(ACOMTI1),COLUMNS(ACOMTI1))</definedName>
    <definedName name="ACOMTI1ACT">OFFSET(ACOMTI1,0,MATCH(#REF!,#REF!,0)-1,ROWS(ACOMTI1),COLUMNS(ACOMTI1))</definedName>
    <definedName name="ACOMTI1ACT2" localSheetId="0">OFFSET(ACOMTI1,0,MATCH(#REF!,#REF!,0)-1,ROWS(ACOMTI1),COLUMNS(ACOMTI1))</definedName>
    <definedName name="ACOMTI1ACT2">OFFSET(ACOMTI1,0,MATCH(#REF!,#REF!,0)-1,ROWS(ACOMTI1),COLUMNS(ACOMTI1))</definedName>
    <definedName name="ACOMTI1BAR" localSheetId="0">OFFSET(ACOMTI1,0,MATCH(#REF!,#REF!,0)-1,ROWS(ACOMTI1),COLUMNS(ACOMTI1))</definedName>
    <definedName name="ACOMTI1BAR">OFFSET(ACOMTI1,0,MATCH(#REF!,#REF!,0)-1,ROWS(ACOMTI1),COLUMNS(ACOMTI1))</definedName>
    <definedName name="ACOMTI1BAR2" localSheetId="0">OFFSET(ACOMTI1,0,MATCH(#REF!,#REF!,0)-1,ROWS(ACOMTI1),COLUMNS(ACOMTI1))</definedName>
    <definedName name="ACOMTI1BAR2">OFFSET(ACOMTI1,0,MATCH(#REF!,#REF!,0)-1,ROWS(ACOMTI1),COLUMNS(ACOMTI1))</definedName>
    <definedName name="ACOMTI1CON" localSheetId="0">OFFSET(ACOMTI1,0,MATCH(#REF!,#REF!,0)-1,ROWS(ACOMTI1),COLUMNS(ACOMTI1))</definedName>
    <definedName name="ACOMTI1CON">OFFSET(ACOMTI1,0,MATCH(#REF!,#REF!,0)-1,ROWS(ACOMTI1),COLUMNS(ACOMTI1))</definedName>
    <definedName name="ACOMTI1CON2" localSheetId="0">OFFSET(ACOMTI1,0,MATCH(#REF!,#REF!,0)-1,ROWS(ACOMTI1),COLUMNS(ACOMTI1))</definedName>
    <definedName name="ACOMTI1CON2">OFFSET(ACOMTI1,0,MATCH(#REF!,#REF!,0)-1,ROWS(ACOMTI1),COLUMNS(ACOMTI1))</definedName>
    <definedName name="ACOMTI1GOL" localSheetId="0">OFFSET(ACOMTI1,0,MATCH(#REF!,#REF!,0)-1,ROWS(ACOMTI1),COLUMNS(ACOMTI1))</definedName>
    <definedName name="ACOMTI1GOL">OFFSET(ACOMTI1,0,MATCH(#REF!,#REF!,0)-1,ROWS(ACOMTI1),COLUMNS(ACOMTI1))</definedName>
    <definedName name="ACOMTI1GOL2" localSheetId="0">OFFSET(ACOMTI1,0,MATCH(#REF!,#REF!,0)-1,ROWS(ACOMTI1),COLUMNS(ACOMTI1))</definedName>
    <definedName name="ACOMTI1GOL2">OFFSET(ACOMTI1,0,MATCH(#REF!,#REF!,0)-1,ROWS(ACOMTI1),COLUMNS(ACOMTI1))</definedName>
    <definedName name="ACOMTI1IND" localSheetId="0">OFFSET(ACOMTI1,0,MATCH(#REF!,#REF!,0)-1,ROWS(ACOMTI1),COLUMNS(ACOMTI1))</definedName>
    <definedName name="ACOMTI1IND">OFFSET(ACOMTI1,0,MATCH(#REF!,#REF!,0)-1,ROWS(ACOMTI1),COLUMNS(ACOMTI1))</definedName>
    <definedName name="ACOMTI1IND2" localSheetId="0">OFFSET(ACOMTI1,0,MATCH(#REF!,#REF!,0)-1,ROWS(ACOMTI1),COLUMNS(ACOMTI1))</definedName>
    <definedName name="ACOMTI1IND2">OFFSET(ACOMTI1,0,MATCH(#REF!,#REF!,0)-1,ROWS(ACOMTI1),COLUMNS(ACOMTI1))</definedName>
    <definedName name="ACOMTI1JPM" localSheetId="0">OFFSET(ACOMTI1,0,MATCH(#REF!,#REF!,0)-1,ROWS(ACOMTI1),COLUMNS(ACOMTI1))</definedName>
    <definedName name="ACOMTI1JPM">OFFSET(ACOMTI1,0,MATCH(#REF!,#REF!,0)-1,ROWS(ACOMTI1),COLUMNS(ACOMTI1))</definedName>
    <definedName name="ACOMTI1JPM2" localSheetId="0">OFFSET(ACOMTI1,0,MATCH(#REF!,#REF!,0)-1,ROWS(ACOMTI1),COLUMNS(ACOMTI1))</definedName>
    <definedName name="ACOMTI1JPM2">OFFSET(ACOMTI1,0,MATCH(#REF!,#REF!,0)-1,ROWS(ACOMTI1),COLUMNS(ACOMTI1))</definedName>
    <definedName name="ACOMTI1PAS" localSheetId="0">OFFSET(ACOMTI1,0,MATCH(#REF!,#REF!,0)-1,ROWS(ACOMTI1),COLUMNS(ACOMTI1))</definedName>
    <definedName name="ACOMTI1PAS">OFFSET(ACOMTI1,0,MATCH(#REF!,#REF!,0)-1,ROWS(ACOMTI1),COLUMNS(ACOMTI1))</definedName>
    <definedName name="ACOMTI1PAS2" localSheetId="0">OFFSET(ACOMTI1,0,MATCH(#REF!,#REF!,0)-1,ROWS(ACOMTI1),COLUMNS(ACOMTI1))</definedName>
    <definedName name="ACOMTI1PAS2">OFFSET(ACOMTI1,0,MATCH(#REF!,#REF!,0)-1,ROWS(ACOMTI1),COLUMNS(ACOMTI1))</definedName>
    <definedName name="ACOMTOT">OFFSET(#REF!,MATCH(#REF!,#REF!,0)-12,0,12,1)</definedName>
    <definedName name="ACOMTOT1">OFFSET(#REF!,MATCH(#REF!,#REF!,0)-12,0,12,1)</definedName>
    <definedName name="ACOMTOT1ACT" localSheetId="0">OFFSET(ACOMTOT1,0,MATCH(#REF!,#REF!,0)-1,ROWS(ACOMTOT1),COLUMNS(ACOMTOT1))</definedName>
    <definedName name="ACOMTOT1ACT">OFFSET(ACOMTOT1,0,MATCH(#REF!,#REF!,0)-1,ROWS(ACOMTOT1),COLUMNS(ACOMTOT1))</definedName>
    <definedName name="ACOMTOT1ACT2" localSheetId="0">OFFSET(ACOMTOT1,0,MATCH(#REF!,#REF!,0)-1,ROWS(ACOMTOT1),COLUMNS(ACOMTOT1))</definedName>
    <definedName name="ACOMTOT1ACT2">OFFSET(ACOMTOT1,0,MATCH(#REF!,#REF!,0)-1,ROWS(ACOMTOT1),COLUMNS(ACOMTOT1))</definedName>
    <definedName name="ACOMTOT1BAR" localSheetId="0">OFFSET(ACOMTOT1,0,MATCH(#REF!,#REF!,0)-1,ROWS(ACOMTOT1),COLUMNS(ACOMTOT1))</definedName>
    <definedName name="ACOMTOT1BAR">OFFSET(ACOMTOT1,0,MATCH(#REF!,#REF!,0)-1,ROWS(ACOMTOT1),COLUMNS(ACOMTOT1))</definedName>
    <definedName name="ACOMTOT1BAR2" localSheetId="0">OFFSET(ACOMTOT1,0,MATCH(#REF!,#REF!,0)-1,ROWS(ACOMTOT1),COLUMNS(ACOMTOT1))</definedName>
    <definedName name="ACOMTOT1BAR2">OFFSET(ACOMTOT1,0,MATCH(#REF!,#REF!,0)-1,ROWS(ACOMTOT1),COLUMNS(ACOMTOT1))</definedName>
    <definedName name="ACOMTOT1CON" localSheetId="0">OFFSET(ACOMTOT1,0,MATCH(#REF!,#REF!,0)-1,ROWS(ACOMTOT1),COLUMNS(ACOMTOT1))</definedName>
    <definedName name="ACOMTOT1CON">OFFSET(ACOMTOT1,0,MATCH(#REF!,#REF!,0)-1,ROWS(ACOMTOT1),COLUMNS(ACOMTOT1))</definedName>
    <definedName name="ACOMTOT1CON2" localSheetId="0">OFFSET(ACOMTOT1,0,MATCH(#REF!,#REF!,0)-1,ROWS(ACOMTOT1),COLUMNS(ACOMTOT1))</definedName>
    <definedName name="ACOMTOT1CON2">OFFSET(ACOMTOT1,0,MATCH(#REF!,#REF!,0)-1,ROWS(ACOMTOT1),COLUMNS(ACOMTOT1))</definedName>
    <definedName name="ACOMTOT1GO" localSheetId="0">OFFSET(ACOMTOT1,0,MATCH(#REF!,#REF!,0)-1,ROWS(ACOMTOT1),COLUMNS(ACOMTOT1))</definedName>
    <definedName name="ACOMTOT1GO">OFFSET(ACOMTOT1,0,MATCH(#REF!,#REF!,0)-1,ROWS(ACOMTOT1),COLUMNS(ACOMTOT1))</definedName>
    <definedName name="ACOMTOT1GOL" localSheetId="0">OFFSET(ACOMTOT1,0,MATCH(#REF!,#REF!,0)-1,ROWS(ACOMTOT1),COLUMNS(ACOMTOT1))</definedName>
    <definedName name="ACOMTOT1GOL">OFFSET(ACOMTOT1,0,MATCH(#REF!,#REF!,0)-1,ROWS(ACOMTOT1),COLUMNS(ACOMTOT1))</definedName>
    <definedName name="ACOMTOT1GOL2" localSheetId="0">OFFSET(ACOMTOT1,0,MATCH(#REF!,#REF!,0)-1,ROWS(ACOMTOT1),COLUMNS(ACOMTOT1))</definedName>
    <definedName name="ACOMTOT1GOL2">OFFSET(ACOMTOT1,0,MATCH(#REF!,#REF!,0)-1,ROWS(ACOMTOT1),COLUMNS(ACOMTOT1))</definedName>
    <definedName name="ACOMTOT1IND" localSheetId="0">OFFSET(ACOMTOT1,0,MATCH(#REF!,#REF!,0)-1,ROWS(ACOMTOT1),COLUMNS(ACOMTOT1))</definedName>
    <definedName name="ACOMTOT1IND">OFFSET(ACOMTOT1,0,MATCH(#REF!,#REF!,0)-1,ROWS(ACOMTOT1),COLUMNS(ACOMTOT1))</definedName>
    <definedName name="ACOMTOT1IND2" localSheetId="0">OFFSET(ACOMTOT1,0,MATCH(#REF!,#REF!,0)-1,ROWS(ACOMTOT1),COLUMNS(ACOMTOT1))</definedName>
    <definedName name="ACOMTOT1IND2">OFFSET(ACOMTOT1,0,MATCH(#REF!,#REF!,0)-1,ROWS(ACOMTOT1),COLUMNS(ACOMTOT1))</definedName>
    <definedName name="ACOMTOT1INDICEPASIVO" localSheetId="0">OFFSET(ACOMTOT1,0,MATCH(#REF!,#REF!,0)-1,ROWS(ACOMTOT1),COLUMNS(ACOMTOT1))</definedName>
    <definedName name="ACOMTOT1INDICEPASIVO">OFFSET(ACOMTOT1,0,MATCH(#REF!,#REF!,0)-1,ROWS(ACOMTOT1),COLUMNS(ACOMTOT1))</definedName>
    <definedName name="ACOMTOT1JPM" localSheetId="0">OFFSET(ACOMTOT1,0,MATCH(#REF!,#REF!,0)-1,ROWS(ACOMTOT1),COLUMNS(ACOMTOT1))</definedName>
    <definedName name="ACOMTOT1JPM">OFFSET(ACOMTOT1,0,MATCH(#REF!,#REF!,0)-1,ROWS(ACOMTOT1),COLUMNS(ACOMTOT1))</definedName>
    <definedName name="ACOMTOT1JPM2" localSheetId="0">OFFSET(ACOMTOT1,0,MATCH(#REF!,#REF!,0)-1,ROWS(ACOMTOT1),COLUMNS(ACOMTOT1))</definedName>
    <definedName name="ACOMTOT1JPM2">OFFSET(ACOMTOT1,0,MATCH(#REF!,#REF!,0)-1,ROWS(ACOMTOT1),COLUMNS(ACOMTOT1))</definedName>
    <definedName name="ACOMTOT1PAS" localSheetId="0">OFFSET(ACOMTOT1,0,MATCH(#REF!,#REF!,0)-1,ROWS(ACOMTOT1),COLUMNS(ACOMTOT1))</definedName>
    <definedName name="ACOMTOT1PAS">OFFSET(ACOMTOT1,0,MATCH(#REF!,#REF!,0)-1,ROWS(ACOMTOT1),COLUMNS(ACOMTOT1))</definedName>
    <definedName name="ACOMTOT1PAS2" localSheetId="0">OFFSET(ACOMTOT1,0,MATCH(#REF!,#REF!,0)-1,ROWS(ACOMTOT1),COLUMNS(ACOMTOT1))</definedName>
    <definedName name="ACOMTOT1PAS2">OFFSET(ACOMTOT1,0,MATCH(#REF!,#REF!,0)-1,ROWS(ACOMTOT1),COLUMNS(ACOMTOT1))</definedName>
    <definedName name="ACORTOR">OFFSET(#REF!,MATCH(#REF!,#REF!,0)-MONTH(#REF!),0,MONTH(#REF!),1)</definedName>
    <definedName name="Acum_codigo">#REF!</definedName>
    <definedName name="adopcion" localSheetId="0">OFFSET(ACOMTC1,0,MATCH(#REF!,#REF!,0)-1,ROWS(ACOMTC1),COLUMNS(ACOMTC1))</definedName>
    <definedName name="adopcion">OFFSET(ACOMTC1,0,MATCH(#REF!,#REF!,0)-1,ROWS(ACOMTC1),COLUMNS(ACOMTC1))</definedName>
    <definedName name="Amortizacion">#REF!</definedName>
    <definedName name="AÑOANT">OFFSET(#REF!,MATCH(#REF!,#REF!,0)-24,0,12,1)</definedName>
    <definedName name="AÑOANT2">OFFSET(#REF!,MATCH(#REF!,#REF!,0)-36,0,12,1)</definedName>
    <definedName name="AÑOS">OFFSET(#REF!,0,0,COUNTA(#REF!),1)</definedName>
    <definedName name="_xlnm.Print_Area" localSheetId="0">'Situacion Finan NIIF 1994-2025'!$A$8:$AA$62</definedName>
    <definedName name="_xlnm.Print_Area">#REF!</definedName>
    <definedName name="CASA">OFFSET(#REF!,0,0,COUNTA(#REF!),1)</definedName>
    <definedName name="Clasificación">#REF!</definedName>
    <definedName name="consecutivo">#REF!</definedName>
    <definedName name="CPI">#REF!</definedName>
    <definedName name="CUATRO" localSheetId="0">#REF!</definedName>
    <definedName name="CUATRO">#REF!</definedName>
    <definedName name="DOS" localSheetId="0">#REF!</definedName>
    <definedName name="DOS">#REF!</definedName>
    <definedName name="eje_acum">#REF!</definedName>
    <definedName name="EUR">#REF!</definedName>
    <definedName name="FESTIVOS">OFFSET(#REF!,0,0,COUNT(#REF!),1)</definedName>
    <definedName name="g" localSheetId="0">OFFSET(ACOMTOT1,0,MATCH(#REF!,#REF!,0)-1,ROWS(ACOMTOT1),COLUMNS(ACOMTOT1))</definedName>
    <definedName name="g">OFFSET(ACOMTOT1,0,MATCH(#REF!,#REF!,0)-1,ROWS(ACOMTOT1),COLUMNS(ACOMTOT1))</definedName>
    <definedName name="gmm" localSheetId="0">OFFSET(ACOMTC1,0,MATCH(#REF!,#REF!,0)-1,ROWS(ACOMTC1),COLUMNS(ACOMTC1))</definedName>
    <definedName name="gmm">OFFSET(ACOMTC1,0,MATCH(#REF!,#REF!,0)-1,ROWS(ACOMTC1),COLUMNS(ACOMTC1))</definedName>
    <definedName name="Goldman">#REF!</definedName>
    <definedName name="_xlnm.Recorder" localSheetId="0">#REF!</definedName>
    <definedName name="_xlnm.Recorder">#REF!</definedName>
    <definedName name="HMejoramiento">#REF!</definedName>
    <definedName name="HPruebas">#REF!</definedName>
    <definedName name="HSoftManagement">#REF!</definedName>
    <definedName name="INF">#REF!</definedName>
    <definedName name="inicio02">#REF!</definedName>
    <definedName name="Isuel">#REF!</definedName>
    <definedName name="LCategoria">#REF!</definedName>
    <definedName name="LExpectativaUso">#REF!</definedName>
    <definedName name="LO" localSheetId="0">OFFSET(ACOMTC1,0,MATCH(#REF!,#REF!,0)-1,ROWS(ACOMTC1),COLUMNS(ACOMTC1))</definedName>
    <definedName name="LO">OFFSET(ACOMTC1,0,MATCH(#REF!,#REF!,0)-1,ROWS(ACOMTC1),COLUMNS(ACOMTC1))</definedName>
    <definedName name="LOKIO" localSheetId="0">OFFSET(ACOMTI1,0,MATCH(#REF!,#REF!,0)-1,ROWS(ACOMTI1),COLUMNS(ACOMTI1))</definedName>
    <definedName name="LOKIO">OFFSET(ACOMTI1,0,MATCH(#REF!,#REF!,0)-1,ROWS(ACOMTI1),COLUMNS(ACOMTI1))</definedName>
    <definedName name="Meta">#REF!</definedName>
    <definedName name="nnn" localSheetId="0">OFFSET(ACOMTC1,0,MATCH(#REF!,#REF!,0)-1,ROWS(ACOMTC1),COLUMNS(ACOMTC1))</definedName>
    <definedName name="nnn">OFFSET(ACOMTC1,0,MATCH(#REF!,#REF!,0)-1,ROWS(ACOMTC1),COLUMNS(ACOMTC1))</definedName>
    <definedName name="Opics">#REF!</definedName>
    <definedName name="pesos">#REF!</definedName>
    <definedName name="Principal" localSheetId="0">#REF!</definedName>
    <definedName name="Principal">#REF!</definedName>
    <definedName name="Principal1" localSheetId="0">#REF!</definedName>
    <definedName name="Principal1">#REF!</definedName>
    <definedName name="Principal3" localSheetId="0">#REF!</definedName>
    <definedName name="Principal3">#REF!</definedName>
    <definedName name="RANGCREUR">OFFSET(#REF!,MATCH(CONCATENATE(#REF!,"EUR"),#REF!,0)-1,2,1,8)</definedName>
    <definedName name="RANGCREUR12M">#VALUE!</definedName>
    <definedName name="RANGCREUR1M">#VALUE!</definedName>
    <definedName name="RANGCREUR3M">#VALUE!</definedName>
    <definedName name="RANGCREUR6M">#VALUE!</definedName>
    <definedName name="RANGCREURF">OFFSET(#REF!,MATCH(CONCATENATE(#REF!,"EURF"),#REF!,0)-1,2,1,8)</definedName>
    <definedName name="RANGCRJPY">OFFSET(#REF!,MATCH(CONCATENATE(#REF!,"JPY"),#REF!,0)-1,2,1,8)</definedName>
    <definedName name="RANGCRJPY12M">#VALUE!</definedName>
    <definedName name="RANGCRJPY1M">#VALUE!</definedName>
    <definedName name="RANGCRJPY3M">#VALUE!</definedName>
    <definedName name="RANGCRJPY6M">#VALUE!</definedName>
    <definedName name="RANGCRJPYF">OFFSET(#REF!,MATCH(CONCATENATE(#REF!,"JPYF"),#REF!,0)-1,2,1,8)</definedName>
    <definedName name="RANGCRUSD">OFFSET(#REF!,MATCH(CONCATENATE(#REF!,"USD"),#REF!,0)-1,2,1,8)</definedName>
    <definedName name="RANGCRUSD12M">#VALUE!</definedName>
    <definedName name="RANGCRUSD1M">#VALUE!</definedName>
    <definedName name="RANGCRUSD3M">#VALUE!</definedName>
    <definedName name="RANGCRUSD6M">#VALUE!</definedName>
    <definedName name="RANGCRUSDF">OFFSET(#REF!,MATCH(CONCATENATE(#REF!,"USDF"),#REF!,0)-1,2,1,8)</definedName>
    <definedName name="RANGTCEUR">OFFSET(#REF!,MATCH(#REF!,#REF!,0)-1,MATCH("EUR",#REF!,0)-1,12,1)</definedName>
    <definedName name="RANGTCFECHA">OFFSET(#REF!,MATCH(#REF!,#REF!,0)-1,,12,1)</definedName>
    <definedName name="RANGTCJPY">OFFSET(#REF!,MATCH(#REF!,#REF!,0)-1,MATCH("JPY",#REF!,0)-1,12,1)</definedName>
    <definedName name="Resumen" localSheetId="0" hidden="1">#REF!</definedName>
    <definedName name="Resumen" hidden="1">#REF!</definedName>
    <definedName name="RET_ACTIVO">OFFSET(#REF!,0,0,COUNT(#REF!),1)</definedName>
    <definedName name="Rin" localSheetId="0">OFFSET(ACOMTC1,0,MATCH(#REF!,#REF!,0)-1,ROWS(ACOMTC1),COLUMNS(ACOMTC1))</definedName>
    <definedName name="Rin">OFFSET(ACOMTC1,0,MATCH(#REF!,#REF!,0)-1,ROWS(ACOMTC1),COLUMNS(ACOMTC1))</definedName>
    <definedName name="SALDOS" localSheetId="0">#REF!</definedName>
    <definedName name="SALDOS">#REF!</definedName>
    <definedName name="TablaHistorico" localSheetId="0" hidden="1">#REF!</definedName>
    <definedName name="TablaHistorico" hidden="1">#REF!</definedName>
    <definedName name="tasa">#REF!</definedName>
    <definedName name="TASAS" localSheetId="0">#REF!</definedName>
    <definedName name="TASAS">#REF!</definedName>
    <definedName name="Tfin">#REF!</definedName>
    <definedName name="Tini">#REF!</definedName>
    <definedName name="_xlnm.Print_Titles" localSheetId="0">#REF!</definedName>
    <definedName name="_xlnm.Print_Titles">#REF!</definedName>
    <definedName name="TProAnt">#REF!</definedName>
    <definedName name="TRASPASO" localSheetId="0">#REF!</definedName>
    <definedName name="TRASPASO">#REF!</definedName>
    <definedName name="TRES" localSheetId="0">#REF!</definedName>
    <definedName name="TRES">#REF!</definedName>
    <definedName name="UNO" localSheetId="0">#REF!</definedName>
    <definedName name="UNO">#REF!</definedName>
    <definedName name="valorresidual">#REF!</definedName>
    <definedName name="YYY" localSheetId="0">#REF!</definedName>
    <definedName name="YY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R60" i="33" l="1"/>
  <c r="BR59" i="33"/>
  <c r="BR58" i="33"/>
  <c r="BR57" i="33"/>
  <c r="BR56" i="33"/>
  <c r="BR55" i="33"/>
  <c r="BR54" i="33"/>
  <c r="BR53" i="33"/>
  <c r="BR51" i="33"/>
  <c r="BR50" i="33"/>
  <c r="BR49" i="33"/>
  <c r="BR48" i="33"/>
  <c r="BR47" i="33"/>
  <c r="BR46" i="33"/>
  <c r="BR45" i="33"/>
  <c r="BR43" i="33"/>
  <c r="BR42" i="33"/>
  <c r="BR41" i="33"/>
  <c r="BR40" i="33"/>
  <c r="BR38" i="33"/>
  <c r="BR37" i="33"/>
  <c r="BR35" i="33"/>
  <c r="BR34" i="33"/>
  <c r="BR33" i="33"/>
  <c r="BR32" i="33"/>
  <c r="BR31" i="33"/>
  <c r="BR30" i="33"/>
  <c r="BR29" i="33"/>
  <c r="BR27" i="33"/>
  <c r="BR26" i="33"/>
  <c r="BR24" i="33"/>
  <c r="BR23" i="33"/>
  <c r="BR22" i="33"/>
  <c r="BR21" i="33"/>
  <c r="BR19" i="33"/>
  <c r="BR18" i="33"/>
  <c r="BR17" i="33"/>
  <c r="BR16" i="33"/>
  <c r="BR15" i="33"/>
  <c r="BR14" i="33"/>
  <c r="BR13" i="33"/>
  <c r="BR12" i="33"/>
  <c r="BR10" i="33"/>
  <c r="BQ60" i="33"/>
  <c r="BQ59" i="33"/>
  <c r="BQ58" i="33"/>
  <c r="BQ57" i="33"/>
  <c r="BQ56" i="33"/>
  <c r="BQ55" i="33"/>
  <c r="BQ54" i="33"/>
  <c r="BQ53" i="33"/>
  <c r="BQ51" i="33"/>
  <c r="BQ50" i="33"/>
  <c r="BQ49" i="33"/>
  <c r="BQ48" i="33"/>
  <c r="BQ47" i="33"/>
  <c r="BQ46" i="33"/>
  <c r="BQ45" i="33"/>
  <c r="BQ43" i="33"/>
  <c r="BQ42" i="33"/>
  <c r="BQ41" i="33"/>
  <c r="BQ40" i="33"/>
  <c r="BQ38" i="33"/>
  <c r="BQ37" i="33"/>
  <c r="BQ35" i="33"/>
  <c r="BQ34" i="33"/>
  <c r="BQ33" i="33"/>
  <c r="BQ32" i="33"/>
  <c r="BQ31" i="33"/>
  <c r="BQ30" i="33"/>
  <c r="BQ29" i="33"/>
  <c r="BQ27" i="33"/>
  <c r="BQ26" i="33"/>
  <c r="BQ24" i="33"/>
  <c r="BQ23" i="33"/>
  <c r="BQ22" i="33"/>
  <c r="BQ21" i="33"/>
  <c r="BQ19" i="33"/>
  <c r="BQ18" i="33"/>
  <c r="BQ17" i="33"/>
  <c r="BQ16" i="33"/>
  <c r="BQ15" i="33"/>
  <c r="BQ14" i="33"/>
  <c r="BQ13" i="33"/>
  <c r="BQ12" i="33"/>
  <c r="BQ10" i="33"/>
  <c r="BP60" i="33"/>
  <c r="BP59" i="33"/>
  <c r="BP58" i="33"/>
  <c r="BP57" i="33"/>
  <c r="BP56" i="33"/>
  <c r="BP55" i="33"/>
  <c r="BP54" i="33"/>
  <c r="BP53" i="33"/>
  <c r="BP51" i="33"/>
  <c r="BP50" i="33"/>
  <c r="BP49" i="33"/>
  <c r="BP48" i="33"/>
  <c r="BP47" i="33"/>
  <c r="BP46" i="33"/>
  <c r="BP45" i="33"/>
  <c r="BP43" i="33"/>
  <c r="BP42" i="33"/>
  <c r="BP41" i="33"/>
  <c r="BP40" i="33"/>
  <c r="BP39" i="33"/>
  <c r="BP38" i="33"/>
  <c r="BP37" i="33"/>
  <c r="BP35" i="33"/>
  <c r="BP34" i="33"/>
  <c r="BP33" i="33"/>
  <c r="BP32" i="33"/>
  <c r="BP31" i="33"/>
  <c r="BP30" i="33"/>
  <c r="BP29" i="33"/>
  <c r="BP28" i="33"/>
  <c r="BP27" i="33"/>
  <c r="BP26" i="33"/>
  <c r="BP25" i="33"/>
  <c r="BP24" i="33"/>
  <c r="BP23" i="33"/>
  <c r="BP22" i="33"/>
  <c r="BP21" i="33"/>
  <c r="BP20" i="33"/>
  <c r="BP19" i="33"/>
  <c r="BP18" i="33"/>
  <c r="BP17" i="33"/>
  <c r="BP16" i="33"/>
  <c r="BP15" i="33"/>
  <c r="BP14" i="33"/>
  <c r="BP13" i="33"/>
  <c r="BP12" i="33"/>
  <c r="BP10" i="33"/>
  <c r="BO60" i="33"/>
  <c r="BO59" i="33"/>
  <c r="BO58" i="33"/>
  <c r="BO57" i="33"/>
  <c r="BO56" i="33"/>
  <c r="BO55" i="33"/>
  <c r="BO54" i="33"/>
  <c r="BO53" i="33"/>
  <c r="BO51" i="33"/>
  <c r="BO50" i="33"/>
  <c r="BO49" i="33"/>
  <c r="BO48" i="33"/>
  <c r="BO47" i="33"/>
  <c r="BO46" i="33"/>
  <c r="BO45" i="33"/>
  <c r="BO43" i="33"/>
  <c r="BO42" i="33"/>
  <c r="BO41" i="33"/>
  <c r="BO40" i="33"/>
  <c r="BO38" i="33"/>
  <c r="BO37" i="33"/>
  <c r="BO35" i="33"/>
  <c r="BO34" i="33"/>
  <c r="BO33" i="33"/>
  <c r="BO32" i="33"/>
  <c r="BO30" i="33"/>
  <c r="BO29" i="33"/>
  <c r="BO27" i="33"/>
  <c r="BO26" i="33"/>
  <c r="BO24" i="33"/>
  <c r="BO23" i="33"/>
  <c r="BO22" i="33"/>
  <c r="BO21" i="33"/>
  <c r="BO19" i="33"/>
  <c r="BO18" i="33"/>
  <c r="BO17" i="33"/>
  <c r="BO15" i="33"/>
  <c r="BO14" i="33"/>
  <c r="BO13" i="33"/>
  <c r="BO12" i="33"/>
  <c r="BO10" i="33"/>
  <c r="BN60" i="33"/>
  <c r="BN59" i="33"/>
  <c r="BN58" i="33"/>
  <c r="BN57" i="33"/>
  <c r="BN56" i="33"/>
  <c r="BN55" i="33"/>
  <c r="BN54" i="33"/>
  <c r="BN53" i="33"/>
  <c r="BN51" i="33"/>
  <c r="BN50" i="33"/>
  <c r="BN49" i="33"/>
  <c r="BN48" i="33"/>
  <c r="BN47" i="33"/>
  <c r="BN46" i="33"/>
  <c r="BN45" i="33"/>
  <c r="BN43" i="33"/>
  <c r="BN42" i="33"/>
  <c r="BN41" i="33"/>
  <c r="BN40" i="33"/>
  <c r="BN38" i="33"/>
  <c r="BN37" i="33"/>
  <c r="BN35" i="33"/>
  <c r="BN34" i="33"/>
  <c r="BN33" i="33"/>
  <c r="BN32" i="33"/>
  <c r="BN30" i="33"/>
  <c r="BN29" i="33"/>
  <c r="BN27" i="33"/>
  <c r="BN26" i="33"/>
  <c r="BN24" i="33"/>
  <c r="BN23" i="33"/>
  <c r="BN22" i="33"/>
  <c r="BN21" i="33"/>
  <c r="BN19" i="33"/>
  <c r="BN18" i="33"/>
  <c r="BN17" i="33"/>
  <c r="BN15" i="33"/>
  <c r="BN14" i="33"/>
  <c r="BN13" i="33"/>
  <c r="BN12" i="33"/>
  <c r="BN10" i="33"/>
  <c r="BM60" i="33"/>
  <c r="BM59" i="33"/>
  <c r="BM58" i="33"/>
  <c r="BM57" i="33"/>
  <c r="BM56" i="33"/>
  <c r="BM55" i="33"/>
  <c r="BM54" i="33"/>
  <c r="BM53" i="33"/>
  <c r="BM51" i="33"/>
  <c r="BM50" i="33"/>
  <c r="BM49" i="33"/>
  <c r="BM48" i="33"/>
  <c r="BM47" i="33"/>
  <c r="BM46" i="33"/>
  <c r="BM45" i="33"/>
  <c r="BM43" i="33"/>
  <c r="BM42" i="33"/>
  <c r="BM41" i="33"/>
  <c r="BM40" i="33"/>
  <c r="BM38" i="33"/>
  <c r="BM37" i="33"/>
  <c r="BM34" i="33"/>
  <c r="BM33" i="33"/>
  <c r="BM32" i="33"/>
  <c r="BM30" i="33"/>
  <c r="BM29" i="33"/>
  <c r="BM27" i="33"/>
  <c r="BM26" i="33"/>
  <c r="BM24" i="33"/>
  <c r="BM23" i="33"/>
  <c r="BM22" i="33"/>
  <c r="BM21" i="33"/>
  <c r="BM19" i="33"/>
  <c r="BM18" i="33"/>
  <c r="BM17" i="33"/>
  <c r="BM15" i="33"/>
  <c r="BM14" i="33"/>
  <c r="BM13" i="33"/>
  <c r="BM12" i="33"/>
  <c r="BM10" i="33"/>
  <c r="BL60" i="33"/>
  <c r="BL59" i="33"/>
  <c r="BL58" i="33"/>
  <c r="BL57" i="33"/>
  <c r="BL56" i="33"/>
  <c r="BL55" i="33"/>
  <c r="BL54" i="33"/>
  <c r="BL53" i="33"/>
  <c r="BL51" i="33"/>
  <c r="BL50" i="33"/>
  <c r="BL49" i="33"/>
  <c r="BL48" i="33"/>
  <c r="BL47" i="33"/>
  <c r="BL46" i="33"/>
  <c r="BL45" i="33"/>
  <c r="BL43" i="33"/>
  <c r="BL42" i="33"/>
  <c r="BL41" i="33"/>
  <c r="BL40" i="33"/>
  <c r="BL38" i="33"/>
  <c r="BL37" i="33"/>
  <c r="BL34" i="33"/>
  <c r="BL33" i="33"/>
  <c r="BL32" i="33"/>
  <c r="BL30" i="33"/>
  <c r="BL29" i="33"/>
  <c r="BL27" i="33"/>
  <c r="BL26" i="33"/>
  <c r="BL24" i="33"/>
  <c r="BL23" i="33"/>
  <c r="BL22" i="33"/>
  <c r="BL21" i="33"/>
  <c r="BL19" i="33"/>
  <c r="BL18" i="33"/>
  <c r="BL17" i="33"/>
  <c r="BL15" i="33"/>
  <c r="BL14" i="33"/>
  <c r="BL13" i="33"/>
  <c r="BL12" i="33"/>
  <c r="BL10" i="33"/>
  <c r="BK60" i="33"/>
  <c r="BK59" i="33"/>
  <c r="BK58" i="33"/>
  <c r="BK57" i="33"/>
  <c r="BK56" i="33"/>
  <c r="BK55" i="33"/>
  <c r="BK54" i="33"/>
  <c r="BK53" i="33"/>
  <c r="BK51" i="33"/>
  <c r="BK50" i="33"/>
  <c r="BK49" i="33"/>
  <c r="BK48" i="33"/>
  <c r="BK47" i="33"/>
  <c r="BK46" i="33"/>
  <c r="BK45" i="33"/>
  <c r="BK43" i="33"/>
  <c r="BK42" i="33"/>
  <c r="BK41" i="33"/>
  <c r="BK40" i="33"/>
  <c r="BK38" i="33"/>
  <c r="BK37" i="33"/>
  <c r="BK34" i="33"/>
  <c r="BK33" i="33"/>
  <c r="BK32" i="33"/>
  <c r="BK30" i="33"/>
  <c r="BK29" i="33"/>
  <c r="BK27" i="33"/>
  <c r="BK26" i="33"/>
  <c r="BK24" i="33"/>
  <c r="BK23" i="33"/>
  <c r="BK22" i="33"/>
  <c r="BK21" i="33"/>
  <c r="BK19" i="33"/>
  <c r="BK18" i="33"/>
  <c r="BK17" i="33"/>
  <c r="BK15" i="33"/>
  <c r="BK14" i="33"/>
  <c r="BK13" i="33"/>
  <c r="BK12" i="33"/>
  <c r="BK10" i="33"/>
  <c r="BJ60" i="33"/>
  <c r="BJ59" i="33"/>
  <c r="BJ58" i="33"/>
  <c r="BJ57" i="33"/>
  <c r="BJ56" i="33"/>
  <c r="BJ55" i="33"/>
  <c r="BJ54" i="33"/>
  <c r="BJ53" i="33"/>
  <c r="BJ51" i="33"/>
  <c r="BJ50" i="33"/>
  <c r="BJ49" i="33"/>
  <c r="BJ48" i="33"/>
  <c r="BJ47" i="33"/>
  <c r="BJ46" i="33"/>
  <c r="BJ45" i="33"/>
  <c r="BJ43" i="33"/>
  <c r="BJ42" i="33"/>
  <c r="BJ41" i="33"/>
  <c r="BJ40" i="33"/>
  <c r="BJ38" i="33"/>
  <c r="BJ37" i="33"/>
  <c r="BJ34" i="33"/>
  <c r="BJ33" i="33"/>
  <c r="BJ32" i="33"/>
  <c r="BJ30" i="33"/>
  <c r="BJ29" i="33"/>
  <c r="BJ27" i="33"/>
  <c r="BJ26" i="33"/>
  <c r="BJ24" i="33"/>
  <c r="BJ23" i="33"/>
  <c r="BJ22" i="33"/>
  <c r="BJ21" i="33"/>
  <c r="BJ19" i="33"/>
  <c r="BJ18" i="33"/>
  <c r="BJ17" i="33"/>
  <c r="BJ15" i="33"/>
  <c r="BJ14" i="33"/>
  <c r="BJ13" i="33"/>
  <c r="BJ12" i="33"/>
  <c r="BJ10" i="33"/>
  <c r="BI60" i="33"/>
  <c r="BI59" i="33"/>
  <c r="BI58" i="33"/>
  <c r="BI57" i="33"/>
  <c r="BI56" i="33"/>
  <c r="BI55" i="33"/>
  <c r="BI54" i="33"/>
  <c r="BI53" i="33"/>
  <c r="BI51" i="33"/>
  <c r="BI50" i="33"/>
  <c r="BI49" i="33"/>
  <c r="BI48" i="33"/>
  <c r="BI47" i="33"/>
  <c r="BI46" i="33"/>
  <c r="BI45" i="33"/>
  <c r="BI43" i="33"/>
  <c r="BI42" i="33"/>
  <c r="BI41" i="33"/>
  <c r="BI40" i="33"/>
  <c r="BI38" i="33"/>
  <c r="BI37" i="33"/>
  <c r="BI34" i="33"/>
  <c r="BI33" i="33"/>
  <c r="BI32" i="33"/>
  <c r="BI30" i="33"/>
  <c r="BI29" i="33"/>
  <c r="BI27" i="33"/>
  <c r="BI26" i="33"/>
  <c r="BI24" i="33"/>
  <c r="BI23" i="33"/>
  <c r="BI22" i="33"/>
  <c r="BI21" i="33"/>
  <c r="BI19" i="33"/>
  <c r="BI18" i="33"/>
  <c r="BI17" i="33"/>
  <c r="BI15" i="33"/>
  <c r="BI14" i="33"/>
  <c r="BI13" i="33"/>
  <c r="BI12" i="33"/>
  <c r="BI10" i="33"/>
  <c r="BH60" i="33"/>
  <c r="BH59" i="33"/>
  <c r="BH58" i="33"/>
  <c r="BH57" i="33"/>
  <c r="BH56" i="33"/>
  <c r="BH55" i="33"/>
  <c r="BH54" i="33"/>
  <c r="BH53" i="33"/>
  <c r="BH51" i="33"/>
  <c r="BH50" i="33"/>
  <c r="BH49" i="33"/>
  <c r="BH48" i="33"/>
  <c r="BH47" i="33"/>
  <c r="BH46" i="33"/>
  <c r="BH45" i="33"/>
  <c r="BH43" i="33"/>
  <c r="BH42" i="33"/>
  <c r="BH41" i="33"/>
  <c r="BH40" i="33"/>
  <c r="BH38" i="33"/>
  <c r="BH37" i="33"/>
  <c r="BH34" i="33"/>
  <c r="BH33" i="33"/>
  <c r="BH32" i="33"/>
  <c r="BH30" i="33"/>
  <c r="BH29" i="33"/>
  <c r="BH27" i="33"/>
  <c r="BH26" i="33"/>
  <c r="BH24" i="33"/>
  <c r="BH23" i="33"/>
  <c r="BH22" i="33"/>
  <c r="BH21" i="33"/>
  <c r="BH19" i="33"/>
  <c r="BH18" i="33"/>
  <c r="BH17" i="33"/>
  <c r="BH15" i="33"/>
  <c r="BH14" i="33"/>
  <c r="BH13" i="33"/>
  <c r="BH12" i="33"/>
  <c r="BH10" i="33"/>
  <c r="BG60" i="33"/>
  <c r="BG59" i="33"/>
  <c r="BG58" i="33"/>
  <c r="BG57" i="33"/>
  <c r="BG56" i="33"/>
  <c r="BG55" i="33"/>
  <c r="BG54" i="33"/>
  <c r="BG53" i="33"/>
  <c r="BG51" i="33"/>
  <c r="BG50" i="33"/>
  <c r="BG49" i="33"/>
  <c r="BG48" i="33"/>
  <c r="BG47" i="33"/>
  <c r="BG46" i="33"/>
  <c r="BG45" i="33"/>
  <c r="BG43" i="33"/>
  <c r="BG42" i="33"/>
  <c r="BG41" i="33"/>
  <c r="BG40" i="33"/>
  <c r="BG38" i="33"/>
  <c r="BG37" i="33"/>
  <c r="BG34" i="33"/>
  <c r="BG33" i="33"/>
  <c r="BG32" i="33"/>
  <c r="BG30" i="33"/>
  <c r="BG29" i="33"/>
  <c r="BG27" i="33"/>
  <c r="BG26" i="33"/>
  <c r="BG24" i="33"/>
  <c r="BG23" i="33"/>
  <c r="BG22" i="33"/>
  <c r="BG21" i="33"/>
  <c r="BG19" i="33"/>
  <c r="BG18" i="33"/>
  <c r="BG17" i="33"/>
  <c r="BG15" i="33"/>
  <c r="BG14" i="33"/>
  <c r="BG13" i="33"/>
  <c r="BG12" i="33"/>
  <c r="BG10" i="33"/>
  <c r="BF60" i="33"/>
  <c r="BF59" i="33"/>
  <c r="BF58" i="33"/>
  <c r="BF57" i="33"/>
  <c r="BF56" i="33"/>
  <c r="BF55" i="33"/>
  <c r="BF54" i="33"/>
  <c r="BF53" i="33"/>
  <c r="BF51" i="33"/>
  <c r="BF50" i="33"/>
  <c r="BF49" i="33"/>
  <c r="BF48" i="33"/>
  <c r="BF47" i="33"/>
  <c r="BF46" i="33"/>
  <c r="BF45" i="33"/>
  <c r="BF43" i="33"/>
  <c r="BF42" i="33"/>
  <c r="BF41" i="33"/>
  <c r="BF40" i="33"/>
  <c r="BF38" i="33"/>
  <c r="BF37" i="33"/>
  <c r="BF34" i="33"/>
  <c r="BF33" i="33"/>
  <c r="BF32" i="33"/>
  <c r="BF30" i="33"/>
  <c r="BF29" i="33"/>
  <c r="BF27" i="33"/>
  <c r="BF26" i="33"/>
  <c r="BF24" i="33"/>
  <c r="BF23" i="33"/>
  <c r="BF22" i="33"/>
  <c r="BF21" i="33"/>
  <c r="BF19" i="33"/>
  <c r="BF18" i="33"/>
  <c r="BF17" i="33"/>
  <c r="BF15" i="33"/>
  <c r="BF14" i="33"/>
  <c r="BF13" i="33"/>
  <c r="BF12" i="33"/>
  <c r="BF10" i="33"/>
  <c r="BE60" i="33"/>
  <c r="BE59" i="33"/>
  <c r="BE58" i="33"/>
  <c r="BE57" i="33"/>
  <c r="BE56" i="33"/>
  <c r="BE55" i="33"/>
  <c r="BE54" i="33"/>
  <c r="BE53" i="33"/>
  <c r="BE51" i="33"/>
  <c r="BE50" i="33"/>
  <c r="BE49" i="33"/>
  <c r="BE48" i="33"/>
  <c r="BE47" i="33"/>
  <c r="BE46" i="33"/>
  <c r="BE45" i="33"/>
  <c r="BE43" i="33"/>
  <c r="BE42" i="33"/>
  <c r="BE41" i="33"/>
  <c r="BE40" i="33"/>
  <c r="BE38" i="33"/>
  <c r="BE37" i="33"/>
  <c r="BE34" i="33"/>
  <c r="BE33" i="33"/>
  <c r="BE32" i="33"/>
  <c r="BE30" i="33"/>
  <c r="BE29" i="33"/>
  <c r="BE27" i="33"/>
  <c r="BE26" i="33"/>
  <c r="BE24" i="33"/>
  <c r="BE23" i="33"/>
  <c r="BE22" i="33"/>
  <c r="BE21" i="33"/>
  <c r="BE19" i="33"/>
  <c r="BE18" i="33"/>
  <c r="BE17" i="33"/>
  <c r="BE15" i="33"/>
  <c r="BE14" i="33"/>
  <c r="BE13" i="33"/>
  <c r="BE12" i="33"/>
  <c r="BE10" i="33"/>
  <c r="BD60" i="33"/>
  <c r="BD59" i="33"/>
  <c r="BD58" i="33"/>
  <c r="BD57" i="33"/>
  <c r="BD56" i="33"/>
  <c r="BD55" i="33"/>
  <c r="BD54" i="33"/>
  <c r="BD53" i="33"/>
  <c r="BD51" i="33"/>
  <c r="BD50" i="33"/>
  <c r="BD49" i="33"/>
  <c r="BD48" i="33"/>
  <c r="BD47" i="33"/>
  <c r="BD46" i="33"/>
  <c r="BD45" i="33"/>
  <c r="BD43" i="33"/>
  <c r="BD42" i="33"/>
  <c r="BD41" i="33"/>
  <c r="BD40" i="33"/>
  <c r="BD38" i="33"/>
  <c r="BD37" i="33"/>
  <c r="BD34" i="33"/>
  <c r="BD33" i="33"/>
  <c r="BD32" i="33"/>
  <c r="BD30" i="33"/>
  <c r="BD29" i="33"/>
  <c r="BD27" i="33"/>
  <c r="BD26" i="33"/>
  <c r="BD24" i="33"/>
  <c r="BD23" i="33"/>
  <c r="BD22" i="33"/>
  <c r="BD21" i="33"/>
  <c r="BD19" i="33"/>
  <c r="BD18" i="33"/>
  <c r="BD17" i="33"/>
  <c r="BD15" i="33"/>
  <c r="BD14" i="33"/>
  <c r="BD13" i="33"/>
  <c r="BD12" i="33"/>
  <c r="BD10" i="33"/>
  <c r="BC60" i="33"/>
  <c r="BC59" i="33"/>
  <c r="BC58" i="33"/>
  <c r="BC57" i="33"/>
  <c r="BC56" i="33"/>
  <c r="BC55" i="33"/>
  <c r="BC54" i="33"/>
  <c r="BC53" i="33"/>
  <c r="BC51" i="33"/>
  <c r="BC50" i="33"/>
  <c r="BC49" i="33"/>
  <c r="BC48" i="33"/>
  <c r="BC47" i="33"/>
  <c r="BC46" i="33"/>
  <c r="BC45" i="33"/>
  <c r="BC43" i="33"/>
  <c r="BC42" i="33"/>
  <c r="BC41" i="33"/>
  <c r="BC40" i="33"/>
  <c r="BC38" i="33"/>
  <c r="BC37" i="33"/>
  <c r="BC34" i="33"/>
  <c r="BC33" i="33"/>
  <c r="BC32" i="33"/>
  <c r="BC30" i="33"/>
  <c r="BC29" i="33"/>
  <c r="BC27" i="33"/>
  <c r="BC26" i="33"/>
  <c r="BC24" i="33"/>
  <c r="BC23" i="33"/>
  <c r="BC22" i="33"/>
  <c r="BC21" i="33"/>
  <c r="BC19" i="33"/>
  <c r="BC18" i="33"/>
  <c r="BC17" i="33"/>
  <c r="BC15" i="33"/>
  <c r="BC14" i="33"/>
  <c r="BC13" i="33"/>
  <c r="BC12" i="33"/>
  <c r="BC10" i="33"/>
  <c r="BB60" i="33"/>
  <c r="BB59" i="33"/>
  <c r="BB58" i="33"/>
  <c r="BB57" i="33"/>
  <c r="BB56" i="33"/>
  <c r="BB55" i="33"/>
  <c r="BB54" i="33"/>
  <c r="BB53" i="33"/>
  <c r="BB51" i="33"/>
  <c r="BB50" i="33"/>
  <c r="BB49" i="33"/>
  <c r="BB48" i="33"/>
  <c r="BB47" i="33"/>
  <c r="BB46" i="33"/>
  <c r="BB45" i="33"/>
  <c r="BB43" i="33"/>
  <c r="BB42" i="33"/>
  <c r="BB41" i="33"/>
  <c r="BB40" i="33"/>
  <c r="BB38" i="33"/>
  <c r="BB37" i="33"/>
  <c r="BB34" i="33"/>
  <c r="BB33" i="33"/>
  <c r="BB32" i="33"/>
  <c r="BB30" i="33"/>
  <c r="BB29" i="33"/>
  <c r="BB27" i="33"/>
  <c r="BB26" i="33"/>
  <c r="BB24" i="33"/>
  <c r="BB23" i="33"/>
  <c r="BB22" i="33"/>
  <c r="BB21" i="33"/>
  <c r="BB19" i="33"/>
  <c r="BB18" i="33"/>
  <c r="BB17" i="33"/>
  <c r="BB15" i="33"/>
  <c r="BB14" i="33"/>
  <c r="BB13" i="33"/>
  <c r="BB12" i="33"/>
  <c r="BB10" i="33"/>
  <c r="BA60" i="33"/>
  <c r="BA59" i="33"/>
  <c r="BA58" i="33"/>
  <c r="BA57" i="33"/>
  <c r="BA56" i="33"/>
  <c r="BA55" i="33"/>
  <c r="BA54" i="33"/>
  <c r="BA53" i="33"/>
  <c r="BA51" i="33"/>
  <c r="BA50" i="33"/>
  <c r="BA49" i="33"/>
  <c r="BA48" i="33"/>
  <c r="BA47" i="33"/>
  <c r="BA46" i="33"/>
  <c r="BA45" i="33"/>
  <c r="BA43" i="33"/>
  <c r="BA42" i="33"/>
  <c r="BA41" i="33"/>
  <c r="BA40" i="33"/>
  <c r="BA38" i="33"/>
  <c r="BA37" i="33"/>
  <c r="BA34" i="33"/>
  <c r="BA33" i="33"/>
  <c r="BA32" i="33"/>
  <c r="BA30" i="33"/>
  <c r="BA29" i="33"/>
  <c r="BA27" i="33"/>
  <c r="BA26" i="33"/>
  <c r="BA24" i="33"/>
  <c r="BA23" i="33"/>
  <c r="BA22" i="33"/>
  <c r="BA21" i="33"/>
  <c r="BA19" i="33"/>
  <c r="BA18" i="33"/>
  <c r="BA17" i="33"/>
  <c r="BA15" i="33"/>
  <c r="BA14" i="33"/>
  <c r="BA13" i="33"/>
  <c r="BA12" i="33"/>
  <c r="BA10" i="33"/>
  <c r="AZ60" i="33"/>
  <c r="AZ59" i="33"/>
  <c r="AZ58" i="33"/>
  <c r="AZ57" i="33"/>
  <c r="AZ56" i="33"/>
  <c r="AZ55" i="33"/>
  <c r="AZ54" i="33"/>
  <c r="AZ53" i="33"/>
  <c r="AZ51" i="33"/>
  <c r="AZ50" i="33"/>
  <c r="AZ49" i="33"/>
  <c r="AZ48" i="33"/>
  <c r="AZ47" i="33"/>
  <c r="AZ46" i="33"/>
  <c r="AZ45" i="33"/>
  <c r="AZ43" i="33"/>
  <c r="AZ42" i="33"/>
  <c r="AZ41" i="33"/>
  <c r="AZ40" i="33"/>
  <c r="AZ38" i="33"/>
  <c r="AZ37" i="33"/>
  <c r="AZ34" i="33"/>
  <c r="AZ33" i="33"/>
  <c r="AZ32" i="33"/>
  <c r="AZ30" i="33"/>
  <c r="AZ29" i="33"/>
  <c r="AZ27" i="33"/>
  <c r="AZ26" i="33"/>
  <c r="AZ24" i="33"/>
  <c r="AZ23" i="33"/>
  <c r="AZ22" i="33"/>
  <c r="AZ21" i="33"/>
  <c r="AZ19" i="33"/>
  <c r="AZ18" i="33"/>
  <c r="AZ17" i="33"/>
  <c r="AZ15" i="33"/>
  <c r="AZ14" i="33"/>
  <c r="AZ13" i="33"/>
  <c r="AZ12" i="33"/>
  <c r="AZ10" i="33"/>
  <c r="AY60" i="33"/>
  <c r="AY59" i="33"/>
  <c r="AY58" i="33"/>
  <c r="AY57" i="33"/>
  <c r="AY56" i="33"/>
  <c r="AY55" i="33"/>
  <c r="AY54" i="33"/>
  <c r="AY53" i="33"/>
  <c r="AY51" i="33"/>
  <c r="AY50" i="33"/>
  <c r="AY49" i="33"/>
  <c r="AY48" i="33"/>
  <c r="AY47" i="33"/>
  <c r="AY46" i="33"/>
  <c r="AY45" i="33"/>
  <c r="AY43" i="33"/>
  <c r="AY42" i="33"/>
  <c r="AY41" i="33"/>
  <c r="AY40" i="33"/>
  <c r="AY38" i="33"/>
  <c r="AY37" i="33"/>
  <c r="AY34" i="33"/>
  <c r="AY33" i="33"/>
  <c r="AY32" i="33"/>
  <c r="AY30" i="33"/>
  <c r="AY29" i="33"/>
  <c r="AY27" i="33"/>
  <c r="AY26" i="33"/>
  <c r="AY24" i="33"/>
  <c r="AY23" i="33"/>
  <c r="AY22" i="33"/>
  <c r="AY21" i="33"/>
  <c r="AY19" i="33"/>
  <c r="AY18" i="33"/>
  <c r="AY17" i="33"/>
  <c r="AY15" i="33"/>
  <c r="AY14" i="33"/>
  <c r="AY13" i="33"/>
  <c r="AY12" i="33"/>
  <c r="AY10" i="33"/>
  <c r="AX60" i="33"/>
  <c r="AX59" i="33"/>
  <c r="AX58" i="33"/>
  <c r="AX57" i="33"/>
  <c r="AX56" i="33"/>
  <c r="AX55" i="33"/>
  <c r="AX54" i="33"/>
  <c r="AX53" i="33"/>
  <c r="AX51" i="33"/>
  <c r="AX50" i="33"/>
  <c r="AX49" i="33"/>
  <c r="AX48" i="33"/>
  <c r="AX47" i="33"/>
  <c r="AX46" i="33"/>
  <c r="AX45" i="33"/>
  <c r="AX43" i="33"/>
  <c r="AX42" i="33"/>
  <c r="AX41" i="33"/>
  <c r="AX40" i="33"/>
  <c r="AX38" i="33"/>
  <c r="AX37" i="33"/>
  <c r="AX34" i="33"/>
  <c r="AX33" i="33"/>
  <c r="AX32" i="33"/>
  <c r="AX30" i="33"/>
  <c r="AX29" i="33"/>
  <c r="AX27" i="33"/>
  <c r="AX26" i="33"/>
  <c r="AX24" i="33"/>
  <c r="AX23" i="33"/>
  <c r="AX22" i="33"/>
  <c r="AX21" i="33"/>
  <c r="AX19" i="33"/>
  <c r="AX18" i="33"/>
  <c r="AX17" i="33"/>
  <c r="AX15" i="33"/>
  <c r="AX14" i="33"/>
  <c r="AX13" i="33"/>
  <c r="AX12" i="33"/>
  <c r="AX10" i="33"/>
  <c r="AW60" i="33"/>
  <c r="AW59" i="33"/>
  <c r="AW58" i="33"/>
  <c r="AW57" i="33"/>
  <c r="AW56" i="33"/>
  <c r="AW55" i="33"/>
  <c r="AW54" i="33"/>
  <c r="AW53" i="33"/>
  <c r="AW51" i="33"/>
  <c r="AW50" i="33"/>
  <c r="AW49" i="33"/>
  <c r="AW48" i="33"/>
  <c r="AW47" i="33"/>
  <c r="AW46" i="33"/>
  <c r="AW45" i="33"/>
  <c r="AW43" i="33"/>
  <c r="AW42" i="33"/>
  <c r="AW41" i="33"/>
  <c r="AW40" i="33"/>
  <c r="AW38" i="33"/>
  <c r="AW37" i="33"/>
  <c r="AW34" i="33"/>
  <c r="AW33" i="33"/>
  <c r="AW32" i="33"/>
  <c r="AW30" i="33"/>
  <c r="AW29" i="33"/>
  <c r="AW27" i="33"/>
  <c r="AW26" i="33"/>
  <c r="AW24" i="33"/>
  <c r="AW23" i="33"/>
  <c r="AW22" i="33"/>
  <c r="AW21" i="33"/>
  <c r="AW19" i="33"/>
  <c r="AW18" i="33"/>
  <c r="AW17" i="33"/>
  <c r="AW15" i="33"/>
  <c r="AW14" i="33"/>
  <c r="AW13" i="33"/>
  <c r="AW12" i="33"/>
  <c r="AW10" i="33"/>
  <c r="AV60" i="33"/>
  <c r="AV59" i="33"/>
  <c r="AV58" i="33"/>
  <c r="AV57" i="33"/>
  <c r="AV56" i="33"/>
  <c r="AV55" i="33"/>
  <c r="AV54" i="33"/>
  <c r="AV53" i="33"/>
  <c r="AV51" i="33"/>
  <c r="AV50" i="33"/>
  <c r="AV49" i="33"/>
  <c r="AV48" i="33"/>
  <c r="AV47" i="33"/>
  <c r="AV46" i="33"/>
  <c r="AV45" i="33"/>
  <c r="AV43" i="33"/>
  <c r="AV42" i="33"/>
  <c r="AV41" i="33"/>
  <c r="AV40" i="33"/>
  <c r="AV38" i="33"/>
  <c r="AV37" i="33"/>
  <c r="AV34" i="33"/>
  <c r="AV33" i="33"/>
  <c r="AV32" i="33"/>
  <c r="AV30" i="33"/>
  <c r="AV29" i="33"/>
  <c r="AV27" i="33"/>
  <c r="AV26" i="33"/>
  <c r="AV24" i="33"/>
  <c r="AV23" i="33"/>
  <c r="AV22" i="33"/>
  <c r="AV21" i="33"/>
  <c r="AV19" i="33"/>
  <c r="AV18" i="33"/>
  <c r="AV17" i="33"/>
  <c r="AV15" i="33"/>
  <c r="AV14" i="33"/>
  <c r="AV13" i="33"/>
  <c r="AV12" i="33"/>
  <c r="AV10" i="33"/>
  <c r="AU60" i="33"/>
  <c r="AU59" i="33"/>
  <c r="AU58" i="33"/>
  <c r="AU57" i="33"/>
  <c r="AU56" i="33"/>
  <c r="AU55" i="33"/>
  <c r="AU54" i="33"/>
  <c r="AU53" i="33"/>
  <c r="AU51" i="33"/>
  <c r="AU50" i="33"/>
  <c r="AU49" i="33"/>
  <c r="AU48" i="33"/>
  <c r="AU47" i="33"/>
  <c r="AU46" i="33"/>
  <c r="AU45" i="33"/>
  <c r="AU43" i="33"/>
  <c r="AU42" i="33"/>
  <c r="AU41" i="33"/>
  <c r="AU40" i="33"/>
  <c r="AU38" i="33"/>
  <c r="AU37" i="33"/>
  <c r="AU34" i="33"/>
  <c r="AU33" i="33"/>
  <c r="AU32" i="33"/>
  <c r="AU30" i="33"/>
  <c r="AU29" i="33"/>
  <c r="AU27" i="33"/>
  <c r="AU26" i="33"/>
  <c r="AU24" i="33"/>
  <c r="AU23" i="33"/>
  <c r="AU22" i="33"/>
  <c r="AU21" i="33"/>
  <c r="AU19" i="33"/>
  <c r="AU18" i="33"/>
  <c r="AU17" i="33"/>
  <c r="AU15" i="33"/>
  <c r="AU14" i="33"/>
  <c r="AU13" i="33"/>
  <c r="AU12" i="33"/>
  <c r="AU10" i="33"/>
  <c r="AT60" i="33"/>
  <c r="AT59" i="33"/>
  <c r="AT58" i="33"/>
  <c r="AT57" i="33"/>
  <c r="AT56" i="33"/>
  <c r="AT55" i="33"/>
  <c r="AT54" i="33"/>
  <c r="AT53" i="33"/>
  <c r="AT51" i="33"/>
  <c r="AT50" i="33"/>
  <c r="AT49" i="33"/>
  <c r="AT48" i="33"/>
  <c r="AT47" i="33"/>
  <c r="AT46" i="33"/>
  <c r="AT45" i="33"/>
  <c r="AT43" i="33"/>
  <c r="AT42" i="33"/>
  <c r="AT41" i="33"/>
  <c r="AT40" i="33"/>
  <c r="AT38" i="33"/>
  <c r="AT37" i="33"/>
  <c r="AT34" i="33"/>
  <c r="AT33" i="33"/>
  <c r="AT32" i="33"/>
  <c r="AT30" i="33"/>
  <c r="AT29" i="33"/>
  <c r="AT27" i="33"/>
  <c r="AT26" i="33"/>
  <c r="AT24" i="33"/>
  <c r="AT23" i="33"/>
  <c r="AT22" i="33"/>
  <c r="AT21" i="33"/>
  <c r="AT19" i="33"/>
  <c r="AT18" i="33"/>
  <c r="AT17" i="33"/>
  <c r="AT15" i="33"/>
  <c r="AT14" i="33"/>
  <c r="AT13" i="33"/>
  <c r="AT12" i="33"/>
  <c r="AT10" i="33"/>
  <c r="AS60" i="33"/>
  <c r="AS59" i="33"/>
  <c r="AS58" i="33"/>
  <c r="AS57" i="33"/>
  <c r="AS56" i="33"/>
  <c r="AS55" i="33"/>
  <c r="AS54" i="33"/>
  <c r="AS53" i="33"/>
  <c r="AS51" i="33"/>
  <c r="AS50" i="33"/>
  <c r="AS49" i="33"/>
  <c r="AS48" i="33"/>
  <c r="AS47" i="33"/>
  <c r="AS46" i="33"/>
  <c r="AS45" i="33"/>
  <c r="AS43" i="33"/>
  <c r="AS42" i="33"/>
  <c r="AS41" i="33"/>
  <c r="AS40" i="33"/>
  <c r="AS38" i="33"/>
  <c r="AS37" i="33"/>
  <c r="AS34" i="33"/>
  <c r="AS33" i="33"/>
  <c r="AS32" i="33"/>
  <c r="AS30" i="33"/>
  <c r="AS29" i="33"/>
  <c r="AS27" i="33"/>
  <c r="AS26" i="33"/>
  <c r="AS24" i="33"/>
  <c r="AS23" i="33"/>
  <c r="AS22" i="33"/>
  <c r="AS21" i="33"/>
  <c r="AS19" i="33"/>
  <c r="AS18" i="33"/>
  <c r="AS17" i="33"/>
  <c r="AS15" i="33"/>
  <c r="AS14" i="33"/>
  <c r="AS13" i="33"/>
  <c r="AS12" i="33"/>
  <c r="AS10" i="33"/>
  <c r="AR60" i="33"/>
  <c r="AR59" i="33"/>
  <c r="AR58" i="33"/>
  <c r="AR57" i="33"/>
  <c r="AR56" i="33"/>
  <c r="AR55" i="33"/>
  <c r="AR54" i="33"/>
  <c r="AR53" i="33"/>
  <c r="AR51" i="33"/>
  <c r="AR50" i="33"/>
  <c r="AR49" i="33"/>
  <c r="AR48" i="33"/>
  <c r="AR47" i="33"/>
  <c r="AR46" i="33"/>
  <c r="AR45" i="33"/>
  <c r="AR43" i="33"/>
  <c r="AR42" i="33"/>
  <c r="AR41" i="33"/>
  <c r="AR40" i="33"/>
  <c r="AR38" i="33"/>
  <c r="AR37" i="33"/>
  <c r="AR34" i="33"/>
  <c r="AR33" i="33"/>
  <c r="AR32" i="33"/>
  <c r="AR30" i="33"/>
  <c r="AR29" i="33"/>
  <c r="AR27" i="33"/>
  <c r="AR26" i="33"/>
  <c r="AR24" i="33"/>
  <c r="AR23" i="33"/>
  <c r="AR22" i="33"/>
  <c r="AR21" i="33"/>
  <c r="AR19" i="33"/>
  <c r="AR18" i="33"/>
  <c r="AR17" i="33"/>
  <c r="AR15" i="33"/>
  <c r="AR14" i="33"/>
  <c r="AR13" i="33"/>
  <c r="AR12" i="33"/>
  <c r="AR10" i="33"/>
  <c r="AQ60" i="33"/>
  <c r="AQ59" i="33"/>
  <c r="AQ58" i="33"/>
  <c r="AQ57" i="33"/>
  <c r="AQ56" i="33"/>
  <c r="AQ55" i="33"/>
  <c r="AQ54" i="33"/>
  <c r="AQ53" i="33"/>
  <c r="AQ51" i="33"/>
  <c r="AQ50" i="33"/>
  <c r="AQ49" i="33"/>
  <c r="AQ48" i="33"/>
  <c r="AQ47" i="33"/>
  <c r="AQ46" i="33"/>
  <c r="AQ45" i="33"/>
  <c r="AQ43" i="33"/>
  <c r="AQ42" i="33"/>
  <c r="AQ41" i="33"/>
  <c r="AQ40" i="33"/>
  <c r="AQ38" i="33"/>
  <c r="AQ37" i="33"/>
  <c r="AQ34" i="33"/>
  <c r="AQ33" i="33"/>
  <c r="AQ32" i="33"/>
  <c r="AQ30" i="33"/>
  <c r="AQ29" i="33"/>
  <c r="AQ27" i="33"/>
  <c r="AQ26" i="33"/>
  <c r="AQ24" i="33"/>
  <c r="AQ23" i="33"/>
  <c r="AQ22" i="33"/>
  <c r="AQ21" i="33"/>
  <c r="AQ19" i="33"/>
  <c r="AQ18" i="33"/>
  <c r="AQ17" i="33"/>
  <c r="AQ15" i="33"/>
  <c r="AQ14" i="33"/>
  <c r="AQ13" i="33"/>
  <c r="AQ12" i="33"/>
  <c r="AQ10" i="33"/>
  <c r="AP60" i="33"/>
  <c r="AP59" i="33"/>
  <c r="AP58" i="33"/>
  <c r="AP57" i="33"/>
  <c r="AP56" i="33"/>
  <c r="AP55" i="33"/>
  <c r="AP54" i="33"/>
  <c r="AP53" i="33"/>
  <c r="AP51" i="33"/>
  <c r="AP50" i="33"/>
  <c r="AP49" i="33"/>
  <c r="AP48" i="33"/>
  <c r="AP47" i="33"/>
  <c r="AP46" i="33"/>
  <c r="AP45" i="33"/>
  <c r="AP43" i="33"/>
  <c r="AP42" i="33"/>
  <c r="AP41" i="33"/>
  <c r="AP40" i="33"/>
  <c r="AP38" i="33"/>
  <c r="AP37" i="33"/>
  <c r="AP34" i="33"/>
  <c r="AP33" i="33"/>
  <c r="AP32" i="33"/>
  <c r="AP30" i="33"/>
  <c r="AP29" i="33"/>
  <c r="AP27" i="33"/>
  <c r="AP26" i="33"/>
  <c r="AP24" i="33"/>
  <c r="AP23" i="33"/>
  <c r="AP22" i="33"/>
  <c r="AP21" i="33"/>
  <c r="AP19" i="33"/>
  <c r="AP18" i="33"/>
  <c r="AP17" i="33"/>
  <c r="AP15" i="33"/>
  <c r="AP14" i="33"/>
  <c r="AP13" i="33"/>
  <c r="AP12" i="33"/>
  <c r="AP10" i="33"/>
  <c r="AO60" i="33"/>
  <c r="AO59" i="33"/>
  <c r="AO58" i="33"/>
  <c r="AO57" i="33"/>
  <c r="AO56" i="33"/>
  <c r="AO55" i="33"/>
  <c r="AO54" i="33"/>
  <c r="AO53" i="33"/>
  <c r="AO51" i="33"/>
  <c r="AO50" i="33"/>
  <c r="AO49" i="33"/>
  <c r="AO48" i="33"/>
  <c r="AO47" i="33"/>
  <c r="AO46" i="33"/>
  <c r="AO45" i="33"/>
  <c r="AO43" i="33"/>
  <c r="AO42" i="33"/>
  <c r="AO41" i="33"/>
  <c r="AO40" i="33"/>
  <c r="AO38" i="33"/>
  <c r="AO37" i="33"/>
  <c r="AO34" i="33"/>
  <c r="AO33" i="33"/>
  <c r="AO32" i="33"/>
  <c r="AO30" i="33"/>
  <c r="AO29" i="33"/>
  <c r="AO27" i="33"/>
  <c r="AO26" i="33"/>
  <c r="AO24" i="33"/>
  <c r="AO23" i="33"/>
  <c r="AO22" i="33"/>
  <c r="AO21" i="33"/>
  <c r="AO19" i="33"/>
  <c r="AO18" i="33"/>
  <c r="AO17" i="33"/>
  <c r="AO15" i="33"/>
  <c r="AO14" i="33"/>
  <c r="AO13" i="33"/>
  <c r="AO12" i="33"/>
  <c r="AO10" i="33"/>
  <c r="AN60" i="33"/>
  <c r="AN59" i="33"/>
  <c r="AN58" i="33"/>
  <c r="AN57" i="33"/>
  <c r="AN56" i="33"/>
  <c r="AN55" i="33"/>
  <c r="AN54" i="33"/>
  <c r="AN53" i="33"/>
  <c r="AN51" i="33"/>
  <c r="AN50" i="33"/>
  <c r="AN49" i="33"/>
  <c r="AN48" i="33"/>
  <c r="AN47" i="33"/>
  <c r="AN46" i="33"/>
  <c r="AN45" i="33"/>
  <c r="AN43" i="33"/>
  <c r="AN42" i="33"/>
  <c r="AN41" i="33"/>
  <c r="AN40" i="33"/>
  <c r="AN38" i="33"/>
  <c r="AN37" i="33"/>
  <c r="AN34" i="33"/>
  <c r="AN33" i="33"/>
  <c r="AN32" i="33"/>
  <c r="AN30" i="33"/>
  <c r="AN29" i="33"/>
  <c r="AN27" i="33"/>
  <c r="AN26" i="33"/>
  <c r="AN24" i="33"/>
  <c r="AN23" i="33"/>
  <c r="AN22" i="33"/>
  <c r="AN21" i="33"/>
  <c r="AN19" i="33"/>
  <c r="AN18" i="33"/>
  <c r="AN17" i="33"/>
  <c r="AN15" i="33"/>
  <c r="AN14" i="33"/>
  <c r="AN13" i="33"/>
  <c r="AN12" i="33"/>
  <c r="AN10" i="33"/>
  <c r="AL62" i="33" l="1"/>
  <c r="AK62" i="33"/>
  <c r="AI60" i="33"/>
  <c r="AH60" i="33"/>
  <c r="AI59" i="33"/>
  <c r="AH59" i="33"/>
  <c r="AI58" i="33"/>
  <c r="AH58" i="33"/>
  <c r="AI57" i="33"/>
  <c r="AH57" i="33"/>
  <c r="AI56" i="33"/>
  <c r="AH56" i="33"/>
  <c r="AI55" i="33"/>
  <c r="AH55" i="33"/>
  <c r="AI54" i="33"/>
  <c r="AH54" i="33"/>
  <c r="AI53" i="33"/>
  <c r="AH53" i="33"/>
  <c r="AI51" i="33"/>
  <c r="AH51" i="33"/>
  <c r="AI50" i="33"/>
  <c r="AH50" i="33"/>
  <c r="AI49" i="33"/>
  <c r="AH49" i="33"/>
  <c r="AI48" i="33"/>
  <c r="AH48" i="33"/>
  <c r="AI47" i="33"/>
  <c r="AH47" i="33"/>
  <c r="AI46" i="33"/>
  <c r="AH46" i="33"/>
  <c r="AI45" i="33"/>
  <c r="AH45" i="33"/>
  <c r="AI43" i="33"/>
  <c r="AH43" i="33"/>
  <c r="AI42" i="33"/>
  <c r="AH42" i="33"/>
  <c r="AI41" i="33"/>
  <c r="AH41" i="33"/>
  <c r="AI40" i="33"/>
  <c r="AH40" i="33"/>
  <c r="AI38" i="33"/>
  <c r="AH38" i="33"/>
  <c r="AI37" i="33"/>
  <c r="AH37" i="33"/>
  <c r="AI35" i="33"/>
  <c r="AH35" i="33"/>
  <c r="AI34" i="33"/>
  <c r="AH34" i="33"/>
  <c r="AI33" i="33"/>
  <c r="AH33" i="33"/>
  <c r="AI32" i="33"/>
  <c r="AH32" i="33"/>
  <c r="AI31" i="33"/>
  <c r="AH31" i="33"/>
  <c r="AI30" i="33"/>
  <c r="AH30" i="33"/>
  <c r="AI29" i="33"/>
  <c r="AH29" i="33"/>
  <c r="AI27" i="33"/>
  <c r="AH27" i="33"/>
  <c r="AI26" i="33"/>
  <c r="AH26" i="33"/>
  <c r="AI24" i="33"/>
  <c r="AH24" i="33"/>
  <c r="AI23" i="33"/>
  <c r="AH23" i="33"/>
  <c r="AI22" i="33"/>
  <c r="AH22" i="33"/>
  <c r="AI21" i="33"/>
  <c r="AH21" i="33"/>
  <c r="AI19" i="33"/>
  <c r="AH19" i="33"/>
  <c r="AI18" i="33"/>
  <c r="AH18" i="33"/>
  <c r="AI17" i="33"/>
  <c r="AH17" i="33"/>
  <c r="AI16" i="33"/>
  <c r="AH16" i="33"/>
  <c r="AI15" i="33"/>
  <c r="AH15" i="33"/>
  <c r="AI14" i="33"/>
  <c r="AH14" i="33"/>
  <c r="AI13" i="33"/>
  <c r="AH13" i="33"/>
  <c r="AI12" i="33"/>
  <c r="AH12" i="33"/>
  <c r="AI10" i="33"/>
  <c r="AH10" i="33"/>
  <c r="AG52" i="33" l="1"/>
  <c r="AH52" i="33" s="1"/>
  <c r="AG44" i="33"/>
  <c r="AH44" i="33" s="1"/>
  <c r="AG39" i="33"/>
  <c r="AG28" i="33"/>
  <c r="AH28" i="33" s="1"/>
  <c r="AG25" i="33"/>
  <c r="AG11" i="33"/>
  <c r="AG20" i="33" l="1"/>
  <c r="AH20" i="33" s="1"/>
  <c r="AH11" i="33"/>
  <c r="AG36" i="33"/>
  <c r="AH36" i="33" s="1"/>
  <c r="AH25" i="33"/>
  <c r="AG61" i="33"/>
  <c r="AH61" i="33" s="1"/>
  <c r="AH39" i="33"/>
  <c r="AG62" i="33"/>
  <c r="AJ62" i="33" l="1"/>
  <c r="AH62" i="33"/>
  <c r="AF52" i="33"/>
  <c r="AF44" i="33"/>
  <c r="AF39" i="33"/>
  <c r="AF28" i="33"/>
  <c r="AF25" i="33"/>
  <c r="AF11" i="33"/>
  <c r="AF36" i="33" l="1"/>
  <c r="BR25" i="33"/>
  <c r="AI25" i="33"/>
  <c r="AF61" i="33"/>
  <c r="BR39" i="33"/>
  <c r="AI39" i="33"/>
  <c r="AF20" i="33"/>
  <c r="BR11" i="33"/>
  <c r="AI11" i="33"/>
  <c r="BR28" i="33"/>
  <c r="AI28" i="33"/>
  <c r="BR44" i="33"/>
  <c r="AI44" i="33"/>
  <c r="BR52" i="33"/>
  <c r="AI52" i="33"/>
  <c r="AF62" i="33"/>
  <c r="BR62" i="33" l="1"/>
  <c r="AI62" i="33"/>
  <c r="BR20" i="33"/>
  <c r="AI20" i="33"/>
  <c r="BR61" i="33"/>
  <c r="AI61" i="33"/>
  <c r="BR36" i="33"/>
  <c r="AI36" i="33"/>
  <c r="AD52" i="33"/>
  <c r="BP52" i="33" s="1"/>
  <c r="AD44" i="33"/>
  <c r="BP44" i="33" s="1"/>
  <c r="AE36" i="33"/>
  <c r="BQ36" i="33" s="1"/>
  <c r="AD36" i="33"/>
  <c r="BP36" i="33" s="1"/>
  <c r="AE28" i="33"/>
  <c r="BQ28" i="33" s="1"/>
  <c r="AE25" i="33"/>
  <c r="BQ25" i="33" s="1"/>
  <c r="AD11" i="33"/>
  <c r="BP11" i="33" s="1"/>
  <c r="AE11" i="33"/>
  <c r="BQ11" i="33" s="1"/>
  <c r="AD61" i="33" l="1"/>
  <c r="BP61" i="33" s="1"/>
  <c r="AE20" i="33"/>
  <c r="BQ20" i="33" s="1"/>
  <c r="AD62" i="33" l="1"/>
  <c r="BP62" i="33" s="1"/>
  <c r="AE52" i="33" l="1"/>
  <c r="BQ52" i="33" s="1"/>
  <c r="AC52" i="33"/>
  <c r="BO52" i="33" s="1"/>
  <c r="AB52" i="33"/>
  <c r="BN52" i="33" s="1"/>
  <c r="AA52" i="33"/>
  <c r="BM52" i="33" s="1"/>
  <c r="Z52" i="33"/>
  <c r="BL52" i="33" s="1"/>
  <c r="Y52" i="33"/>
  <c r="BK52" i="33" s="1"/>
  <c r="X52" i="33"/>
  <c r="BJ52" i="33" s="1"/>
  <c r="W52" i="33"/>
  <c r="BI52" i="33" s="1"/>
  <c r="V52" i="33"/>
  <c r="BH52" i="33" s="1"/>
  <c r="U52" i="33"/>
  <c r="BG52" i="33" s="1"/>
  <c r="T52" i="33"/>
  <c r="BF52" i="33" s="1"/>
  <c r="S52" i="33"/>
  <c r="BE52" i="33" s="1"/>
  <c r="R52" i="33"/>
  <c r="BD52" i="33" s="1"/>
  <c r="Q52" i="33"/>
  <c r="BC52" i="33" s="1"/>
  <c r="P52" i="33"/>
  <c r="BB52" i="33" s="1"/>
  <c r="O52" i="33"/>
  <c r="BA52" i="33" s="1"/>
  <c r="N52" i="33"/>
  <c r="AZ52" i="33" s="1"/>
  <c r="M52" i="33"/>
  <c r="AY52" i="33" s="1"/>
  <c r="L52" i="33"/>
  <c r="AX52" i="33" s="1"/>
  <c r="K52" i="33"/>
  <c r="AW52" i="33" s="1"/>
  <c r="J52" i="33"/>
  <c r="AV52" i="33" s="1"/>
  <c r="I52" i="33"/>
  <c r="AU52" i="33" s="1"/>
  <c r="H52" i="33"/>
  <c r="AT52" i="33" s="1"/>
  <c r="G52" i="33"/>
  <c r="AS52" i="33" s="1"/>
  <c r="F52" i="33"/>
  <c r="AR52" i="33" s="1"/>
  <c r="E52" i="33"/>
  <c r="AQ52" i="33" s="1"/>
  <c r="D52" i="33"/>
  <c r="AP52" i="33" s="1"/>
  <c r="C52" i="33"/>
  <c r="AO52" i="33" s="1"/>
  <c r="B52" i="33"/>
  <c r="AN52" i="33" s="1"/>
  <c r="AE44" i="33"/>
  <c r="BQ44" i="33" s="1"/>
  <c r="AC44" i="33"/>
  <c r="BO44" i="33" s="1"/>
  <c r="AB44" i="33"/>
  <c r="BN44" i="33" s="1"/>
  <c r="AA44" i="33"/>
  <c r="BM44" i="33" s="1"/>
  <c r="Z44" i="33"/>
  <c r="BL44" i="33" s="1"/>
  <c r="Y44" i="33"/>
  <c r="BK44" i="33" s="1"/>
  <c r="X44" i="33"/>
  <c r="BJ44" i="33" s="1"/>
  <c r="W44" i="33"/>
  <c r="BI44" i="33" s="1"/>
  <c r="V44" i="33"/>
  <c r="BH44" i="33" s="1"/>
  <c r="U44" i="33"/>
  <c r="BG44" i="33" s="1"/>
  <c r="T44" i="33"/>
  <c r="BF44" i="33" s="1"/>
  <c r="S44" i="33"/>
  <c r="BE44" i="33" s="1"/>
  <c r="R44" i="33"/>
  <c r="BD44" i="33" s="1"/>
  <c r="Q44" i="33"/>
  <c r="BC44" i="33" s="1"/>
  <c r="P44" i="33"/>
  <c r="BB44" i="33" s="1"/>
  <c r="O44" i="33"/>
  <c r="BA44" i="33" s="1"/>
  <c r="N44" i="33"/>
  <c r="AZ44" i="33" s="1"/>
  <c r="M44" i="33"/>
  <c r="AY44" i="33" s="1"/>
  <c r="L44" i="33"/>
  <c r="AX44" i="33" s="1"/>
  <c r="K44" i="33"/>
  <c r="AW44" i="33" s="1"/>
  <c r="J44" i="33"/>
  <c r="AV44" i="33" s="1"/>
  <c r="I44" i="33"/>
  <c r="AU44" i="33" s="1"/>
  <c r="H44" i="33"/>
  <c r="AT44" i="33" s="1"/>
  <c r="G44" i="33"/>
  <c r="AS44" i="33" s="1"/>
  <c r="F44" i="33"/>
  <c r="AR44" i="33" s="1"/>
  <c r="E44" i="33"/>
  <c r="AQ44" i="33" s="1"/>
  <c r="D44" i="33"/>
  <c r="AP44" i="33" s="1"/>
  <c r="C44" i="33"/>
  <c r="AO44" i="33" s="1"/>
  <c r="B44" i="33"/>
  <c r="AN44" i="33" s="1"/>
  <c r="AE39" i="33"/>
  <c r="BQ39" i="33" s="1"/>
  <c r="AC39" i="33"/>
  <c r="AB39" i="33"/>
  <c r="BN39" i="33" s="1"/>
  <c r="AA39" i="33"/>
  <c r="BM39" i="33" s="1"/>
  <c r="Z39" i="33"/>
  <c r="BL39" i="33" s="1"/>
  <c r="Y39" i="33"/>
  <c r="BK39" i="33" s="1"/>
  <c r="X39" i="33"/>
  <c r="BJ39" i="33" s="1"/>
  <c r="W39" i="33"/>
  <c r="BI39" i="33" s="1"/>
  <c r="V39" i="33"/>
  <c r="BH39" i="33" s="1"/>
  <c r="U39" i="33"/>
  <c r="BG39" i="33" s="1"/>
  <c r="T39" i="33"/>
  <c r="BF39" i="33" s="1"/>
  <c r="S39" i="33"/>
  <c r="BE39" i="33" s="1"/>
  <c r="R39" i="33"/>
  <c r="BD39" i="33" s="1"/>
  <c r="Q39" i="33"/>
  <c r="BC39" i="33" s="1"/>
  <c r="P39" i="33"/>
  <c r="BB39" i="33" s="1"/>
  <c r="O39" i="33"/>
  <c r="BA39" i="33" s="1"/>
  <c r="N39" i="33"/>
  <c r="AZ39" i="33" s="1"/>
  <c r="M39" i="33"/>
  <c r="AY39" i="33" s="1"/>
  <c r="L39" i="33"/>
  <c r="AX39" i="33" s="1"/>
  <c r="K39" i="33"/>
  <c r="AW39" i="33" s="1"/>
  <c r="J39" i="33"/>
  <c r="AV39" i="33" s="1"/>
  <c r="I39" i="33"/>
  <c r="AU39" i="33" s="1"/>
  <c r="H39" i="33"/>
  <c r="AT39" i="33" s="1"/>
  <c r="G39" i="33"/>
  <c r="AS39" i="33" s="1"/>
  <c r="F39" i="33"/>
  <c r="AR39" i="33" s="1"/>
  <c r="E39" i="33"/>
  <c r="D39" i="33"/>
  <c r="AP39" i="33" s="1"/>
  <c r="C39" i="33"/>
  <c r="AO39" i="33" s="1"/>
  <c r="B39" i="33"/>
  <c r="AN39" i="33" s="1"/>
  <c r="AA35" i="33"/>
  <c r="BM35" i="33" s="1"/>
  <c r="Z35" i="33"/>
  <c r="BL35" i="33" s="1"/>
  <c r="Y35" i="33"/>
  <c r="BK35" i="33" s="1"/>
  <c r="X35" i="33"/>
  <c r="BJ35" i="33" s="1"/>
  <c r="W35" i="33"/>
  <c r="BI35" i="33" s="1"/>
  <c r="V35" i="33"/>
  <c r="BH35" i="33" s="1"/>
  <c r="U35" i="33"/>
  <c r="BG35" i="33" s="1"/>
  <c r="T35" i="33"/>
  <c r="BF35" i="33" s="1"/>
  <c r="S35" i="33"/>
  <c r="BE35" i="33" s="1"/>
  <c r="R35" i="33"/>
  <c r="BD35" i="33" s="1"/>
  <c r="Q35" i="33"/>
  <c r="BC35" i="33" s="1"/>
  <c r="P35" i="33"/>
  <c r="BB35" i="33" s="1"/>
  <c r="O35" i="33"/>
  <c r="BA35" i="33" s="1"/>
  <c r="N35" i="33"/>
  <c r="AZ35" i="33" s="1"/>
  <c r="M35" i="33"/>
  <c r="AY35" i="33" s="1"/>
  <c r="L35" i="33"/>
  <c r="AX35" i="33" s="1"/>
  <c r="K35" i="33"/>
  <c r="AW35" i="33" s="1"/>
  <c r="J35" i="33"/>
  <c r="AV35" i="33" s="1"/>
  <c r="I35" i="33"/>
  <c r="AU35" i="33" s="1"/>
  <c r="H35" i="33"/>
  <c r="AT35" i="33" s="1"/>
  <c r="G35" i="33"/>
  <c r="AS35" i="33" s="1"/>
  <c r="F35" i="33"/>
  <c r="AR35" i="33" s="1"/>
  <c r="D35" i="33"/>
  <c r="AP35" i="33" s="1"/>
  <c r="C35" i="33"/>
  <c r="AO35" i="33" s="1"/>
  <c r="B35" i="33"/>
  <c r="AN35" i="33" s="1"/>
  <c r="AC31" i="33"/>
  <c r="BO31" i="33" s="1"/>
  <c r="AB31" i="33"/>
  <c r="BN31" i="33" s="1"/>
  <c r="AA31" i="33"/>
  <c r="BM31" i="33" s="1"/>
  <c r="Z31" i="33"/>
  <c r="BL31" i="33" s="1"/>
  <c r="Y31" i="33"/>
  <c r="BK31" i="33" s="1"/>
  <c r="X31" i="33"/>
  <c r="BJ31" i="33" s="1"/>
  <c r="W31" i="33"/>
  <c r="BI31" i="33" s="1"/>
  <c r="V31" i="33"/>
  <c r="BH31" i="33" s="1"/>
  <c r="U31" i="33"/>
  <c r="BG31" i="33" s="1"/>
  <c r="T31" i="33"/>
  <c r="BF31" i="33" s="1"/>
  <c r="S31" i="33"/>
  <c r="BE31" i="33" s="1"/>
  <c r="R31" i="33"/>
  <c r="BD31" i="33" s="1"/>
  <c r="Q31" i="33"/>
  <c r="BC31" i="33" s="1"/>
  <c r="P31" i="33"/>
  <c r="BB31" i="33" s="1"/>
  <c r="O31" i="33"/>
  <c r="BA31" i="33" s="1"/>
  <c r="N31" i="33"/>
  <c r="AZ31" i="33" s="1"/>
  <c r="M31" i="33"/>
  <c r="AY31" i="33" s="1"/>
  <c r="L31" i="33"/>
  <c r="AX31" i="33" s="1"/>
  <c r="K31" i="33"/>
  <c r="AW31" i="33" s="1"/>
  <c r="J31" i="33"/>
  <c r="AV31" i="33" s="1"/>
  <c r="I31" i="33"/>
  <c r="AU31" i="33" s="1"/>
  <c r="H31" i="33"/>
  <c r="AT31" i="33" s="1"/>
  <c r="G31" i="33"/>
  <c r="AS31" i="33" s="1"/>
  <c r="F31" i="33"/>
  <c r="AR31" i="33" s="1"/>
  <c r="E31" i="33"/>
  <c r="AQ31" i="33" s="1"/>
  <c r="D31" i="33"/>
  <c r="AP31" i="33" s="1"/>
  <c r="C31" i="33"/>
  <c r="AO31" i="33" s="1"/>
  <c r="B31" i="33"/>
  <c r="AN31" i="33" s="1"/>
  <c r="AC28" i="33"/>
  <c r="BO28" i="33" s="1"/>
  <c r="AB28" i="33"/>
  <c r="BN28" i="33" s="1"/>
  <c r="AA28" i="33"/>
  <c r="BM28" i="33" s="1"/>
  <c r="Z28" i="33"/>
  <c r="BL28" i="33" s="1"/>
  <c r="Y28" i="33"/>
  <c r="BK28" i="33" s="1"/>
  <c r="X28" i="33"/>
  <c r="BJ28" i="33" s="1"/>
  <c r="W28" i="33"/>
  <c r="BI28" i="33" s="1"/>
  <c r="V28" i="33"/>
  <c r="BH28" i="33" s="1"/>
  <c r="U28" i="33"/>
  <c r="BG28" i="33" s="1"/>
  <c r="T28" i="33"/>
  <c r="BF28" i="33" s="1"/>
  <c r="S28" i="33"/>
  <c r="BE28" i="33" s="1"/>
  <c r="R28" i="33"/>
  <c r="BD28" i="33" s="1"/>
  <c r="Q28" i="33"/>
  <c r="BC28" i="33" s="1"/>
  <c r="P28" i="33"/>
  <c r="BB28" i="33" s="1"/>
  <c r="O28" i="33"/>
  <c r="BA28" i="33" s="1"/>
  <c r="N28" i="33"/>
  <c r="AZ28" i="33" s="1"/>
  <c r="M28" i="33"/>
  <c r="AY28" i="33" s="1"/>
  <c r="L28" i="33"/>
  <c r="AX28" i="33" s="1"/>
  <c r="K28" i="33"/>
  <c r="AW28" i="33" s="1"/>
  <c r="J28" i="33"/>
  <c r="AV28" i="33" s="1"/>
  <c r="I28" i="33"/>
  <c r="AU28" i="33" s="1"/>
  <c r="H28" i="33"/>
  <c r="AT28" i="33" s="1"/>
  <c r="G28" i="33"/>
  <c r="AS28" i="33" s="1"/>
  <c r="F28" i="33"/>
  <c r="AR28" i="33" s="1"/>
  <c r="E28" i="33"/>
  <c r="AQ28" i="33" s="1"/>
  <c r="D28" i="33"/>
  <c r="AP28" i="33" s="1"/>
  <c r="C28" i="33"/>
  <c r="AO28" i="33" s="1"/>
  <c r="B28" i="33"/>
  <c r="AN28" i="33" s="1"/>
  <c r="AC25" i="33"/>
  <c r="BO25" i="33" s="1"/>
  <c r="AB25" i="33"/>
  <c r="BN25" i="33" s="1"/>
  <c r="AA25" i="33"/>
  <c r="BM25" i="33" s="1"/>
  <c r="Z25" i="33"/>
  <c r="BL25" i="33" s="1"/>
  <c r="Y25" i="33"/>
  <c r="BK25" i="33" s="1"/>
  <c r="X25" i="33"/>
  <c r="BJ25" i="33" s="1"/>
  <c r="W25" i="33"/>
  <c r="BI25" i="33" s="1"/>
  <c r="V25" i="33"/>
  <c r="BH25" i="33" s="1"/>
  <c r="U25" i="33"/>
  <c r="BG25" i="33" s="1"/>
  <c r="T25" i="33"/>
  <c r="BF25" i="33" s="1"/>
  <c r="S25" i="33"/>
  <c r="BE25" i="33" s="1"/>
  <c r="R25" i="33"/>
  <c r="BD25" i="33" s="1"/>
  <c r="Q25" i="33"/>
  <c r="BC25" i="33" s="1"/>
  <c r="P25" i="33"/>
  <c r="BB25" i="33" s="1"/>
  <c r="O25" i="33"/>
  <c r="BA25" i="33" s="1"/>
  <c r="N25" i="33"/>
  <c r="AZ25" i="33" s="1"/>
  <c r="M25" i="33"/>
  <c r="AY25" i="33" s="1"/>
  <c r="L25" i="33"/>
  <c r="AX25" i="33" s="1"/>
  <c r="K25" i="33"/>
  <c r="AW25" i="33" s="1"/>
  <c r="J25" i="33"/>
  <c r="AV25" i="33" s="1"/>
  <c r="I25" i="33"/>
  <c r="AU25" i="33" s="1"/>
  <c r="H25" i="33"/>
  <c r="AT25" i="33" s="1"/>
  <c r="G25" i="33"/>
  <c r="AS25" i="33" s="1"/>
  <c r="F25" i="33"/>
  <c r="E25" i="33"/>
  <c r="D25" i="33"/>
  <c r="AP25" i="33" s="1"/>
  <c r="C25" i="33"/>
  <c r="AO25" i="33" s="1"/>
  <c r="B25" i="33"/>
  <c r="AN25" i="33" s="1"/>
  <c r="AC16" i="33"/>
  <c r="BO16" i="33" s="1"/>
  <c r="AB16" i="33"/>
  <c r="BN16" i="33" s="1"/>
  <c r="AA16" i="33"/>
  <c r="BM16" i="33" s="1"/>
  <c r="Z16" i="33"/>
  <c r="BL16" i="33" s="1"/>
  <c r="Y16" i="33"/>
  <c r="BK16" i="33" s="1"/>
  <c r="X16" i="33"/>
  <c r="BJ16" i="33" s="1"/>
  <c r="W16" i="33"/>
  <c r="BI16" i="33" s="1"/>
  <c r="V16" i="33"/>
  <c r="BH16" i="33" s="1"/>
  <c r="U16" i="33"/>
  <c r="BG16" i="33" s="1"/>
  <c r="T16" i="33"/>
  <c r="BF16" i="33" s="1"/>
  <c r="S16" i="33"/>
  <c r="BE16" i="33" s="1"/>
  <c r="R16" i="33"/>
  <c r="BD16" i="33" s="1"/>
  <c r="Q16" i="33"/>
  <c r="BC16" i="33" s="1"/>
  <c r="P16" i="33"/>
  <c r="BB16" i="33" s="1"/>
  <c r="O16" i="33"/>
  <c r="BA16" i="33" s="1"/>
  <c r="N16" i="33"/>
  <c r="AZ16" i="33" s="1"/>
  <c r="M16" i="33"/>
  <c r="AY16" i="33" s="1"/>
  <c r="L16" i="33"/>
  <c r="AX16" i="33" s="1"/>
  <c r="K16" i="33"/>
  <c r="AW16" i="33" s="1"/>
  <c r="J16" i="33"/>
  <c r="AV16" i="33" s="1"/>
  <c r="I16" i="33"/>
  <c r="AU16" i="33" s="1"/>
  <c r="H16" i="33"/>
  <c r="AT16" i="33" s="1"/>
  <c r="G16" i="33"/>
  <c r="AS16" i="33" s="1"/>
  <c r="F16" i="33"/>
  <c r="AR16" i="33" s="1"/>
  <c r="E16" i="33"/>
  <c r="AQ16" i="33" s="1"/>
  <c r="D16" i="33"/>
  <c r="AP16" i="33" s="1"/>
  <c r="C16" i="33"/>
  <c r="AO16" i="33" s="1"/>
  <c r="B16" i="33"/>
  <c r="AN16" i="33" s="1"/>
  <c r="AC11" i="33"/>
  <c r="BO11" i="33" s="1"/>
  <c r="AB11" i="33"/>
  <c r="BN11" i="33" s="1"/>
  <c r="AA11" i="33"/>
  <c r="Z11" i="33"/>
  <c r="Y11" i="33"/>
  <c r="X11" i="33"/>
  <c r="W11" i="33"/>
  <c r="V11" i="33"/>
  <c r="U11" i="33"/>
  <c r="T11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B11" i="33"/>
  <c r="AC61" i="33" l="1"/>
  <c r="BO61" i="33" s="1"/>
  <c r="BO39" i="33"/>
  <c r="C20" i="33"/>
  <c r="AO20" i="33" s="1"/>
  <c r="AO11" i="33"/>
  <c r="Z20" i="33"/>
  <c r="BL20" i="33" s="1"/>
  <c r="BL11" i="33"/>
  <c r="E61" i="33"/>
  <c r="AQ61" i="33" s="1"/>
  <c r="AQ39" i="33"/>
  <c r="AA20" i="33"/>
  <c r="BM20" i="33" s="1"/>
  <c r="BM11" i="33"/>
  <c r="E20" i="33"/>
  <c r="AQ20" i="33" s="1"/>
  <c r="AQ11" i="33"/>
  <c r="Q20" i="33"/>
  <c r="BC20" i="33" s="1"/>
  <c r="BC11" i="33"/>
  <c r="F20" i="33"/>
  <c r="AR20" i="33" s="1"/>
  <c r="AR11" i="33"/>
  <c r="G20" i="33"/>
  <c r="AS20" i="33" s="1"/>
  <c r="AS11" i="33"/>
  <c r="S20" i="33"/>
  <c r="BE20" i="33" s="1"/>
  <c r="BE11" i="33"/>
  <c r="H20" i="33"/>
  <c r="AT20" i="33" s="1"/>
  <c r="AT11" i="33"/>
  <c r="U20" i="33"/>
  <c r="BG20" i="33" s="1"/>
  <c r="BG11" i="33"/>
  <c r="J20" i="33"/>
  <c r="AV20" i="33" s="1"/>
  <c r="AV11" i="33"/>
  <c r="W20" i="33"/>
  <c r="BI20" i="33" s="1"/>
  <c r="BI11" i="33"/>
  <c r="N20" i="33"/>
  <c r="AZ20" i="33" s="1"/>
  <c r="AZ11" i="33"/>
  <c r="O20" i="33"/>
  <c r="BA20" i="33" s="1"/>
  <c r="BA11" i="33"/>
  <c r="V20" i="33"/>
  <c r="BH20" i="33" s="1"/>
  <c r="BH11" i="33"/>
  <c r="B20" i="33"/>
  <c r="AN20" i="33" s="1"/>
  <c r="AN11" i="33"/>
  <c r="F36" i="33"/>
  <c r="AR36" i="33" s="1"/>
  <c r="AR25" i="33"/>
  <c r="D20" i="33"/>
  <c r="AP20" i="33" s="1"/>
  <c r="AP11" i="33"/>
  <c r="P20" i="33"/>
  <c r="BB20" i="33" s="1"/>
  <c r="BB11" i="33"/>
  <c r="R20" i="33"/>
  <c r="BD20" i="33" s="1"/>
  <c r="BD11" i="33"/>
  <c r="T20" i="33"/>
  <c r="BF20" i="33" s="1"/>
  <c r="BF11" i="33"/>
  <c r="I20" i="33"/>
  <c r="AU20" i="33" s="1"/>
  <c r="AU11" i="33"/>
  <c r="K20" i="33"/>
  <c r="AW20" i="33" s="1"/>
  <c r="AW11" i="33"/>
  <c r="L20" i="33"/>
  <c r="AX20" i="33" s="1"/>
  <c r="AX11" i="33"/>
  <c r="X20" i="33"/>
  <c r="BJ20" i="33" s="1"/>
  <c r="BJ11" i="33"/>
  <c r="M20" i="33"/>
  <c r="AY20" i="33" s="1"/>
  <c r="AY11" i="33"/>
  <c r="Y20" i="33"/>
  <c r="BK20" i="33" s="1"/>
  <c r="BK11" i="33"/>
  <c r="E35" i="33"/>
  <c r="AQ35" i="33" s="1"/>
  <c r="AQ25" i="33"/>
  <c r="N36" i="33"/>
  <c r="AZ36" i="33" s="1"/>
  <c r="M61" i="33"/>
  <c r="AY61" i="33" s="1"/>
  <c r="C36" i="33"/>
  <c r="AO36" i="33" s="1"/>
  <c r="U61" i="33"/>
  <c r="BG61" i="33" s="1"/>
  <c r="K36" i="33"/>
  <c r="AW36" i="33" s="1"/>
  <c r="S36" i="33"/>
  <c r="BE36" i="33" s="1"/>
  <c r="AA36" i="33"/>
  <c r="BM36" i="33" s="1"/>
  <c r="AB20" i="33"/>
  <c r="BN20" i="33" s="1"/>
  <c r="D36" i="33"/>
  <c r="AP36" i="33" s="1"/>
  <c r="L36" i="33"/>
  <c r="AX36" i="33" s="1"/>
  <c r="T36" i="33"/>
  <c r="AB36" i="33"/>
  <c r="G61" i="33"/>
  <c r="AS61" i="33" s="1"/>
  <c r="O61" i="33"/>
  <c r="BA61" i="33" s="1"/>
  <c r="W61" i="33"/>
  <c r="BI61" i="33" s="1"/>
  <c r="V36" i="33"/>
  <c r="BH36" i="33" s="1"/>
  <c r="D61" i="33"/>
  <c r="AP61" i="33" s="1"/>
  <c r="L61" i="33"/>
  <c r="AX61" i="33" s="1"/>
  <c r="T61" i="33"/>
  <c r="BF61" i="33" s="1"/>
  <c r="AB61" i="33"/>
  <c r="BN61" i="33" s="1"/>
  <c r="G36" i="33"/>
  <c r="O36" i="33"/>
  <c r="W36" i="33"/>
  <c r="H36" i="33"/>
  <c r="P36" i="33"/>
  <c r="BB36" i="33" s="1"/>
  <c r="X36" i="33"/>
  <c r="BJ36" i="33" s="1"/>
  <c r="I36" i="33"/>
  <c r="AU36" i="33" s="1"/>
  <c r="B36" i="33"/>
  <c r="AN36" i="33" s="1"/>
  <c r="J36" i="33"/>
  <c r="AV36" i="33" s="1"/>
  <c r="R36" i="33"/>
  <c r="Z36" i="33"/>
  <c r="BL36" i="33" s="1"/>
  <c r="C61" i="33"/>
  <c r="K61" i="33"/>
  <c r="S61" i="33"/>
  <c r="AA61" i="33"/>
  <c r="AC20" i="33"/>
  <c r="BO20" i="33" s="1"/>
  <c r="M36" i="33"/>
  <c r="AY36" i="33" s="1"/>
  <c r="U36" i="33"/>
  <c r="BG36" i="33" s="1"/>
  <c r="AC36" i="33"/>
  <c r="F61" i="33"/>
  <c r="N61" i="33"/>
  <c r="AZ61" i="33" s="1"/>
  <c r="V61" i="33"/>
  <c r="AE61" i="33"/>
  <c r="BQ61" i="33" s="1"/>
  <c r="I61" i="33"/>
  <c r="Q61" i="33"/>
  <c r="BC61" i="33" s="1"/>
  <c r="Y61" i="33"/>
  <c r="BK61" i="33" s="1"/>
  <c r="Q36" i="33"/>
  <c r="Y36" i="33"/>
  <c r="B61" i="33"/>
  <c r="AN61" i="33" s="1"/>
  <c r="J61" i="33"/>
  <c r="AV61" i="33" s="1"/>
  <c r="R61" i="33"/>
  <c r="BD61" i="33" s="1"/>
  <c r="Z61" i="33"/>
  <c r="BL61" i="33" s="1"/>
  <c r="H61" i="33"/>
  <c r="AT61" i="33" s="1"/>
  <c r="P61" i="33"/>
  <c r="BB61" i="33" s="1"/>
  <c r="X61" i="33"/>
  <c r="BJ61" i="33" s="1"/>
  <c r="M62" i="33"/>
  <c r="J62" i="33"/>
  <c r="E36" i="33"/>
  <c r="AQ36" i="33" s="1"/>
  <c r="Y62" i="33" l="1"/>
  <c r="BK62" i="33" s="1"/>
  <c r="BK36" i="33"/>
  <c r="AA62" i="33"/>
  <c r="BM61" i="33"/>
  <c r="J64" i="33"/>
  <c r="AV62" i="33"/>
  <c r="O62" i="33"/>
  <c r="O63" i="33" s="1"/>
  <c r="BA36" i="33"/>
  <c r="K62" i="33"/>
  <c r="AW61" i="33"/>
  <c r="C62" i="33"/>
  <c r="AO61" i="33"/>
  <c r="AB62" i="33"/>
  <c r="BN36" i="33"/>
  <c r="Q62" i="33"/>
  <c r="BC62" i="33" s="1"/>
  <c r="BC36" i="33"/>
  <c r="M63" i="33"/>
  <c r="AY62" i="33"/>
  <c r="G62" i="33"/>
  <c r="AS36" i="33"/>
  <c r="V62" i="33"/>
  <c r="BH61" i="33"/>
  <c r="F62" i="33"/>
  <c r="AR61" i="33"/>
  <c r="AC62" i="33"/>
  <c r="BO62" i="33" s="1"/>
  <c r="BO36" i="33"/>
  <c r="H62" i="33"/>
  <c r="AT36" i="33"/>
  <c r="T62" i="33"/>
  <c r="BF36" i="33"/>
  <c r="S62" i="33"/>
  <c r="S64" i="33" s="1"/>
  <c r="BE61" i="33"/>
  <c r="D62" i="33"/>
  <c r="R62" i="33"/>
  <c r="BD36" i="33"/>
  <c r="W62" i="33"/>
  <c r="BI36" i="33"/>
  <c r="I62" i="33"/>
  <c r="AU61" i="33"/>
  <c r="L62" i="33"/>
  <c r="AE62" i="33"/>
  <c r="BQ62" i="33" s="1"/>
  <c r="U62" i="33"/>
  <c r="B62" i="33"/>
  <c r="P62" i="33"/>
  <c r="N62" i="33"/>
  <c r="X62" i="33"/>
  <c r="Z62" i="33"/>
  <c r="Y64" i="33"/>
  <c r="Q63" i="33"/>
  <c r="Q64" i="33"/>
  <c r="AC64" i="33"/>
  <c r="AC63" i="33"/>
  <c r="J63" i="33"/>
  <c r="V64" i="33"/>
  <c r="AB64" i="33"/>
  <c r="D63" i="33"/>
  <c r="T64" i="33"/>
  <c r="M64" i="33"/>
  <c r="AA64" i="33"/>
  <c r="L63" i="33"/>
  <c r="E62" i="33"/>
  <c r="C64" i="33"/>
  <c r="I64" i="33"/>
  <c r="K64" i="33" l="1"/>
  <c r="AW62" i="33"/>
  <c r="W64" i="33"/>
  <c r="BI62" i="33"/>
  <c r="E63" i="33"/>
  <c r="AQ62" i="33"/>
  <c r="F64" i="33"/>
  <c r="AR62" i="33"/>
  <c r="R63" i="33"/>
  <c r="BD62" i="33"/>
  <c r="W63" i="33"/>
  <c r="D64" i="33"/>
  <c r="AP62" i="33"/>
  <c r="B63" i="33"/>
  <c r="AN62" i="33"/>
  <c r="U63" i="33"/>
  <c r="BG62" i="33"/>
  <c r="G63" i="33"/>
  <c r="AS62" i="33"/>
  <c r="T63" i="33"/>
  <c r="BF62" i="33"/>
  <c r="G64" i="33"/>
  <c r="L64" i="33"/>
  <c r="AX62" i="33"/>
  <c r="U64" i="33"/>
  <c r="H64" i="33"/>
  <c r="AT62" i="33"/>
  <c r="AA63" i="33"/>
  <c r="BM62" i="33"/>
  <c r="H63" i="33"/>
  <c r="Y63" i="33"/>
  <c r="I63" i="33"/>
  <c r="AU62" i="33"/>
  <c r="Z63" i="33"/>
  <c r="BL62" i="33"/>
  <c r="X64" i="33"/>
  <c r="BJ62" i="33"/>
  <c r="C63" i="33"/>
  <c r="AO62" i="33"/>
  <c r="N63" i="33"/>
  <c r="AZ62" i="33"/>
  <c r="P63" i="33"/>
  <c r="BB62" i="33"/>
  <c r="V63" i="33"/>
  <c r="BH62" i="33"/>
  <c r="S63" i="33"/>
  <c r="BE62" i="33"/>
  <c r="O64" i="33"/>
  <c r="BA62" i="33"/>
  <c r="F63" i="33"/>
  <c r="R64" i="33"/>
  <c r="K63" i="33"/>
  <c r="AB63" i="33"/>
  <c r="BN62" i="33"/>
  <c r="B64" i="33"/>
  <c r="X63" i="33"/>
  <c r="Z64" i="33"/>
  <c r="N64" i="33"/>
  <c r="P64" i="33"/>
  <c r="AE64" i="33"/>
  <c r="AE63" i="33"/>
  <c r="E64" i="33"/>
</calcChain>
</file>

<file path=xl/sharedStrings.xml><?xml version="1.0" encoding="utf-8"?>
<sst xmlns="http://schemas.openxmlformats.org/spreadsheetml/2006/main" count="62" uniqueCount="62">
  <si>
    <t>Activos</t>
  </si>
  <si>
    <t>Patrimonio</t>
  </si>
  <si>
    <t>Pasivos</t>
  </si>
  <si>
    <t>2. Operaciones activas de Regulación Monetaria:</t>
  </si>
  <si>
    <t>2.1 Operaciones Repo</t>
  </si>
  <si>
    <t>2.2 Portafolio TES</t>
  </si>
  <si>
    <t>1. Pasivos de Reservas Internacionales</t>
  </si>
  <si>
    <t>1. Capital</t>
  </si>
  <si>
    <t>2. Reservas</t>
  </si>
  <si>
    <t>3. Superávit</t>
  </si>
  <si>
    <t>Total Activos</t>
  </si>
  <si>
    <t>Total Pasivo</t>
  </si>
  <si>
    <t>Total Patrimonio</t>
  </si>
  <si>
    <t>Total Pasivo y Patrimonio</t>
  </si>
  <si>
    <t>2. Obligaciones con Organismos y Entidades Internacionales</t>
  </si>
  <si>
    <t>3. Billetes en Circulación</t>
  </si>
  <si>
    <t>4. Depósitos en Cuenta</t>
  </si>
  <si>
    <t>5. Operaciones Pasivas de Regulación Monetaria</t>
  </si>
  <si>
    <t>5.2 Depósitos de Contracción Monetaria</t>
  </si>
  <si>
    <t>5.1 Remunerados Control Monetario - Gobierno Nal.</t>
  </si>
  <si>
    <t>2,2 Reserva de resultados cambiarios</t>
  </si>
  <si>
    <t>2.3 Reserva para fluctuaciones de monedas</t>
  </si>
  <si>
    <t>2.4 Reserva para protección de activos</t>
  </si>
  <si>
    <t>3.2 Donaciones</t>
  </si>
  <si>
    <t>3.3 Valorizaciones</t>
  </si>
  <si>
    <t>3.4 Ajuste de cambio reservas internacionales</t>
  </si>
  <si>
    <t>3.5 Inversión en activos para actividad cultural</t>
  </si>
  <si>
    <t>3.6 Efecto acumulado cambio contable</t>
  </si>
  <si>
    <t>4. Otros resultados integrales - ORI</t>
  </si>
  <si>
    <t>5. Resultados acumulados proceso de convergencia a NIIF</t>
  </si>
  <si>
    <t>6. Resultados por cambios en política contable - adopción NIIF</t>
  </si>
  <si>
    <t xml:space="preserve">7. Resultados de ejercicios anteriores </t>
  </si>
  <si>
    <t>6. Operaciones de Regulación Cambiaria</t>
  </si>
  <si>
    <t>6.1 Contratos Forward</t>
  </si>
  <si>
    <t>6.2 Contratos Swaps</t>
  </si>
  <si>
    <t>7. Depósitos Remunerados Gobierno Nacional</t>
  </si>
  <si>
    <t>8. Otros Pasivos</t>
  </si>
  <si>
    <t>4.1 Beneficios post empleo</t>
  </si>
  <si>
    <t>4.2 TES</t>
  </si>
  <si>
    <t>4.3 Títulos de deuda privada</t>
  </si>
  <si>
    <t>4.1 Remunerados</t>
  </si>
  <si>
    <t>4.2 No remunerados</t>
  </si>
  <si>
    <t>4.4 Instrumentos de las reservas internacionales</t>
  </si>
  <si>
    <t>BANCO DE LA REPÚBLICA</t>
  </si>
  <si>
    <t>Situación financiera</t>
  </si>
  <si>
    <r>
      <rPr>
        <b/>
        <vertAlign val="superscript"/>
        <sz val="12"/>
        <color theme="3" tint="-0.499984740745262"/>
        <rFont val="Calibri"/>
        <family val="2"/>
        <scheme val="minor"/>
      </rPr>
      <t xml:space="preserve">1 </t>
    </r>
    <r>
      <rPr>
        <sz val="12"/>
        <color theme="3" tint="-0.499984740745262"/>
        <rFont val="Calibri"/>
        <family val="2"/>
        <scheme val="minor"/>
      </rPr>
      <t>A partir del año 2013 se dejó de netear las reservas y se presentan tanto en el activo como en el pasivo</t>
    </r>
  </si>
  <si>
    <t>A partir del año 2014 se efectuó el ajuste del diferencial cambiario conforme a lo establecido en el Decretó 2386 de 2015, por  $1.045.917</t>
  </si>
  <si>
    <t>A partir del año 2015 se efectuó la aplicación de NIIF, por lo que los siguientes rubros cambian: -Se efectúa el cálculo del Superávit o déficit por beneficios post empleo, mostrándose un valor neto, antes se mostraba el activo por los valores entregados a las fiducias y el pasivo por la obligación.</t>
  </si>
  <si>
    <t>Concepto</t>
  </si>
  <si>
    <r>
      <t xml:space="preserve">1. Activos de Reservas Internacionales  </t>
    </r>
    <r>
      <rPr>
        <b/>
        <vertAlign val="superscript"/>
        <sz val="12"/>
        <rFont val="Calibri"/>
        <family val="2"/>
        <scheme val="minor"/>
      </rPr>
      <t>1</t>
    </r>
  </si>
  <si>
    <t>2.3 Portafolio Títulos de Deuda Privada</t>
  </si>
  <si>
    <t>2.1 Reserva de estabilización monetaria y cambiaria</t>
  </si>
  <si>
    <t>3.1 Liquidación de la CEC</t>
  </si>
  <si>
    <t>3.7 Superávit transferencia organismos internacionales</t>
  </si>
  <si>
    <t>3. Apoyo transitorio de liquidez</t>
  </si>
  <si>
    <t>4. Operaciones de Regulación Cambiaria:</t>
  </si>
  <si>
    <t>6. Otros Activos</t>
  </si>
  <si>
    <t>Cifras en millones de pesos colombianos</t>
  </si>
  <si>
    <t>4.1 Cuentas por cobrar liquidación contratos forward</t>
  </si>
  <si>
    <t>8. Resultados del ejercicio</t>
  </si>
  <si>
    <t>5. Participaciones en Organismos y Entidades Internacionales</t>
  </si>
  <si>
    <t>Información histórica 1994 - 2025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</si>
</sst>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(* #,##0.00_);_(* \(#,##0.00\);_(* &quot;-&quot;??_);_(@_)"/>
    <numFmt numFmtId="168" formatCode="0.0"/>
    <numFmt numFmtId="170" formatCode="#,##0.0_);\(#,##0.0\)"/>
    <numFmt numFmtId="172" formatCode="_(* #,##0_);_(* \(#,##0\);_(* &quot;-&quot;??_);_(@_)"/>
    <numFmt numFmtId="173" formatCode="_-* #,##0.00\ _P_t_s_-;\-* #,##0.00\ _P_t_s_-;_-* &quot;-&quot;??\ _P_t_s_-;_-@_-"/>
    <numFmt numFmtId="175" formatCode="_ * #,##0.00_ ;_ * \-#,##0.00_ ;_ * &quot;-&quot;??_ ;_ @_ "/>
    <numFmt numFmtId="176" formatCode="_-* #,##0.00\ [$€-1]_-;\-* #,##0.00\ [$€-1]_-;_-* &quot;-&quot;??\ [$€-1]_-"/>
    <numFmt numFmtId="177" formatCode="_-* #,##0\ _P_t_s_-;\-* #,##0\ _P_t_s_-;_-* &quot;-&quot;\ _P_t_s_-;_-@_-"/>
    <numFmt numFmtId="178" formatCode="_-* #,##0\ _P_t_a_-;\-* #,##0\ _P_t_a_-;_-* &quot;-&quot;\ _P_t_a_-;_-@_-"/>
    <numFmt numFmtId="179" formatCode="_-* #,##0\ _p_t_a_-;\-* #,##0\ _p_t_a_-;_-* &quot;-&quot;\ _p_t_a_-;_-@_-"/>
    <numFmt numFmtId="180" formatCode="_-* #,##0.00\ _P_t_a_-;\-* #,##0.00\ _P_t_a_-;_-* &quot;-&quot;??\ _P_t_a_-;_-@_-"/>
    <numFmt numFmtId="181" formatCode="&quot;Verdadero&quot;;&quot;Verdadero&quot;;&quot;Falso&quot;"/>
    <numFmt numFmtId="182" formatCode="#,##0.0000"/>
    <numFmt numFmtId="183" formatCode="_ &quot;$&quot;\ * #,##0.00_ ;_ &quot;$&quot;\ * \-#,##0.00_ ;_ &quot;$&quot;\ * &quot;-&quot;??_ ;_ @_ "/>
    <numFmt numFmtId="184" formatCode="0.00_)"/>
    <numFmt numFmtId="185" formatCode="d\ mmm\ yyyy"/>
    <numFmt numFmtId="186" formatCode="#0.00000000"/>
    <numFmt numFmtId="187" formatCode="#,###.00"/>
    <numFmt numFmtId="188" formatCode="#,###.000"/>
    <numFmt numFmtId="189" formatCode="0.000"/>
    <numFmt numFmtId="190" formatCode="#.000"/>
    <numFmt numFmtId="191" formatCode="#,##0.000"/>
    <numFmt numFmtId="192" formatCode="#"/>
    <numFmt numFmtId="193" formatCode="#.00"/>
    <numFmt numFmtId="194" formatCode="#,###.0"/>
    <numFmt numFmtId="195" formatCode="#,###.0000"/>
    <numFmt numFmtId="196" formatCode="#,###.00000"/>
    <numFmt numFmtId="197" formatCode="#,###.000000"/>
    <numFmt numFmtId="198" formatCode="#,###.0000000"/>
    <numFmt numFmtId="199" formatCode="#,###.00000000"/>
    <numFmt numFmtId="200" formatCode="\$#,##0.00\ ;\(\$#,##0.00\)"/>
    <numFmt numFmtId="203" formatCode="_ * #,##0_ ;_ * \-#,##0_ ;_ * &quot;-&quot;_ ;_ @_ 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Helv"/>
    </font>
    <font>
      <sz val="12"/>
      <name val="Helv"/>
    </font>
    <font>
      <b/>
      <sz val="10"/>
      <name val="Arial"/>
      <family val="2"/>
    </font>
    <font>
      <b/>
      <sz val="1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3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color indexed="47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2"/>
      <color indexed="24"/>
      <name val="Modern"/>
      <family val="3"/>
    </font>
    <font>
      <b/>
      <sz val="18"/>
      <color indexed="24"/>
      <name val="Modern"/>
      <family val="3"/>
    </font>
    <font>
      <b/>
      <sz val="12"/>
      <color indexed="24"/>
      <name val="Modern"/>
      <family val="3"/>
    </font>
    <font>
      <sz val="10"/>
      <name val="Arial"/>
      <family val="2"/>
    </font>
    <font>
      <sz val="10"/>
      <name val="Courier"/>
    </font>
    <font>
      <sz val="11"/>
      <name val="Arial"/>
      <family val="2"/>
    </font>
    <font>
      <sz val="10"/>
      <color rgb="FF000000"/>
      <name val="Arial"/>
      <family val="2"/>
    </font>
    <font>
      <b/>
      <sz val="16"/>
      <color theme="3" tint="-0.499984740745262"/>
      <name val="Calibri"/>
      <family val="2"/>
      <scheme val="minor"/>
    </font>
    <font>
      <sz val="14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vertAlign val="superscript"/>
      <sz val="12"/>
      <color theme="3" tint="-0.499984740745262"/>
      <name val="Calibri"/>
      <family val="2"/>
      <scheme val="minor"/>
    </font>
    <font>
      <b/>
      <vertAlign val="superscript"/>
      <sz val="12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lightGray">
        <bgColor indexed="4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84">
    <xf numFmtId="0" fontId="0" fillId="0" borderId="0"/>
    <xf numFmtId="16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3" fillId="0" borderId="0"/>
    <xf numFmtId="175" fontId="11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176" fontId="11" fillId="0" borderId="0" applyFont="0" applyFill="0" applyBorder="0" applyAlignment="0" applyProtection="0"/>
    <xf numFmtId="38" fontId="20" fillId="15" borderId="0" applyNumberFormat="0" applyBorder="0" applyAlignment="0" applyProtection="0"/>
    <xf numFmtId="0" fontId="21" fillId="0" borderId="0" applyNumberFormat="0" applyFill="0" applyBorder="0" applyAlignment="0" applyProtection="0"/>
    <xf numFmtId="10" fontId="20" fillId="16" borderId="3" applyNumberFormat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80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37" fontId="22" fillId="0" borderId="0"/>
    <xf numFmtId="184" fontId="23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4" applyNumberFormat="0" applyFont="0" applyAlignment="0" applyProtection="0"/>
    <xf numFmtId="0" fontId="9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24" fillId="2" borderId="4" applyNumberFormat="0" applyFont="0" applyAlignment="0" applyProtection="0"/>
    <xf numFmtId="0" fontId="9" fillId="2" borderId="4" applyNumberFormat="0" applyFont="0" applyAlignment="0" applyProtection="0"/>
    <xf numFmtId="0" fontId="25" fillId="17" borderId="0"/>
    <xf numFmtId="0" fontId="26" fillId="15" borderId="0"/>
    <xf numFmtId="0" fontId="27" fillId="18" borderId="0">
      <alignment horizontal="left"/>
    </xf>
    <xf numFmtId="0" fontId="28" fillId="19" borderId="3">
      <alignment horizontal="left"/>
    </xf>
    <xf numFmtId="0" fontId="27" fillId="20" borderId="0"/>
    <xf numFmtId="185" fontId="11" fillId="21" borderId="3">
      <alignment horizontal="left"/>
      <protection locked="0"/>
    </xf>
    <xf numFmtId="3" fontId="11" fillId="21" borderId="3">
      <alignment horizontal="right"/>
      <protection locked="0"/>
    </xf>
    <xf numFmtId="4" fontId="11" fillId="21" borderId="3">
      <alignment horizontal="right"/>
      <protection locked="0"/>
    </xf>
    <xf numFmtId="186" fontId="11" fillId="21" borderId="3">
      <alignment horizontal="right"/>
      <protection locked="0"/>
    </xf>
    <xf numFmtId="187" fontId="11" fillId="21" borderId="3">
      <alignment horizontal="right"/>
      <protection locked="0"/>
    </xf>
    <xf numFmtId="188" fontId="11" fillId="21" borderId="3">
      <alignment horizontal="right"/>
      <protection locked="0"/>
    </xf>
    <xf numFmtId="189" fontId="11" fillId="21" borderId="3">
      <alignment horizontal="right"/>
      <protection locked="0"/>
    </xf>
    <xf numFmtId="190" fontId="11" fillId="21" borderId="3">
      <alignment horizontal="right"/>
      <protection locked="0"/>
    </xf>
    <xf numFmtId="191" fontId="11" fillId="21" borderId="3">
      <alignment horizontal="right"/>
      <protection locked="0"/>
    </xf>
    <xf numFmtId="2" fontId="11" fillId="21" borderId="3">
      <alignment horizontal="right"/>
      <protection locked="0"/>
    </xf>
    <xf numFmtId="192" fontId="11" fillId="21" borderId="3">
      <alignment horizontal="right"/>
      <protection locked="0"/>
    </xf>
    <xf numFmtId="193" fontId="11" fillId="21" borderId="3">
      <alignment horizontal="right"/>
      <protection locked="0"/>
    </xf>
    <xf numFmtId="168" fontId="11" fillId="21" borderId="3">
      <alignment horizontal="right"/>
      <protection locked="0"/>
    </xf>
    <xf numFmtId="1" fontId="11" fillId="21" borderId="3">
      <alignment horizontal="right"/>
      <protection locked="0"/>
    </xf>
    <xf numFmtId="194" fontId="11" fillId="21" borderId="3">
      <alignment horizontal="right"/>
      <protection locked="0"/>
    </xf>
    <xf numFmtId="187" fontId="11" fillId="21" borderId="3">
      <alignment horizontal="right"/>
      <protection locked="0"/>
    </xf>
    <xf numFmtId="188" fontId="11" fillId="21" borderId="3">
      <alignment horizontal="right"/>
      <protection locked="0"/>
    </xf>
    <xf numFmtId="195" fontId="11" fillId="21" borderId="3">
      <alignment horizontal="right"/>
      <protection locked="0"/>
    </xf>
    <xf numFmtId="196" fontId="11" fillId="21" borderId="3">
      <alignment horizontal="right"/>
      <protection locked="0"/>
    </xf>
    <xf numFmtId="197" fontId="11" fillId="21" borderId="3">
      <alignment horizontal="right"/>
      <protection locked="0"/>
    </xf>
    <xf numFmtId="198" fontId="11" fillId="21" borderId="3">
      <alignment horizontal="right"/>
      <protection locked="0"/>
    </xf>
    <xf numFmtId="199" fontId="11" fillId="21" borderId="3">
      <alignment horizontal="right"/>
      <protection locked="0"/>
    </xf>
    <xf numFmtId="49" fontId="11" fillId="21" borderId="3">
      <alignment horizontal="left"/>
      <protection locked="0"/>
    </xf>
    <xf numFmtId="49" fontId="11" fillId="21" borderId="3">
      <alignment horizontal="left" wrapText="1"/>
      <protection locked="0"/>
    </xf>
    <xf numFmtId="18" fontId="11" fillId="21" borderId="3">
      <alignment horizontal="left"/>
      <protection locked="0"/>
    </xf>
    <xf numFmtId="0" fontId="14" fillId="16" borderId="3">
      <alignment horizontal="center"/>
    </xf>
    <xf numFmtId="0" fontId="14" fillId="16" borderId="3">
      <alignment horizontal="center" wrapText="1"/>
    </xf>
    <xf numFmtId="185" fontId="14" fillId="16" borderId="3">
      <alignment horizontal="left"/>
    </xf>
    <xf numFmtId="0" fontId="14" fillId="16" borderId="3">
      <alignment horizontal="left"/>
    </xf>
    <xf numFmtId="0" fontId="14" fillId="16" borderId="3">
      <alignment horizontal="left" wrapText="1"/>
    </xf>
    <xf numFmtId="0" fontId="14" fillId="16" borderId="3">
      <alignment horizontal="right"/>
    </xf>
    <xf numFmtId="0" fontId="14" fillId="16" borderId="3">
      <alignment horizontal="right" wrapText="1"/>
    </xf>
    <xf numFmtId="185" fontId="11" fillId="22" borderId="3">
      <alignment horizontal="left"/>
    </xf>
    <xf numFmtId="3" fontId="11" fillId="22" borderId="3">
      <alignment horizontal="right"/>
    </xf>
    <xf numFmtId="4" fontId="11" fillId="22" borderId="3">
      <alignment horizontal="right"/>
    </xf>
    <xf numFmtId="186" fontId="11" fillId="22" borderId="3">
      <alignment horizontal="right"/>
    </xf>
    <xf numFmtId="187" fontId="11" fillId="22" borderId="3">
      <alignment horizontal="right"/>
    </xf>
    <xf numFmtId="188" fontId="11" fillId="22" borderId="3">
      <alignment horizontal="right"/>
      <protection locked="0"/>
    </xf>
    <xf numFmtId="189" fontId="11" fillId="22" borderId="3">
      <alignment horizontal="right"/>
    </xf>
    <xf numFmtId="190" fontId="11" fillId="22" borderId="3">
      <alignment horizontal="right"/>
    </xf>
    <xf numFmtId="191" fontId="11" fillId="22" borderId="3">
      <alignment horizontal="right"/>
    </xf>
    <xf numFmtId="2" fontId="11" fillId="22" borderId="3">
      <alignment horizontal="right"/>
    </xf>
    <xf numFmtId="192" fontId="11" fillId="22" borderId="3">
      <alignment horizontal="right"/>
    </xf>
    <xf numFmtId="193" fontId="11" fillId="22" borderId="3">
      <alignment horizontal="right"/>
    </xf>
    <xf numFmtId="168" fontId="11" fillId="22" borderId="3">
      <alignment horizontal="right"/>
    </xf>
    <xf numFmtId="1" fontId="11" fillId="22" borderId="3">
      <alignment horizontal="right"/>
    </xf>
    <xf numFmtId="194" fontId="11" fillId="22" borderId="3">
      <alignment horizontal="right"/>
    </xf>
    <xf numFmtId="187" fontId="11" fillId="22" borderId="3">
      <alignment horizontal="right"/>
    </xf>
    <xf numFmtId="188" fontId="11" fillId="22" borderId="3">
      <alignment horizontal="right"/>
    </xf>
    <xf numFmtId="195" fontId="11" fillId="22" borderId="3">
      <alignment horizontal="right"/>
    </xf>
    <xf numFmtId="196" fontId="11" fillId="22" borderId="3">
      <alignment horizontal="right"/>
    </xf>
    <xf numFmtId="197" fontId="11" fillId="22" borderId="3">
      <alignment horizontal="right"/>
    </xf>
    <xf numFmtId="198" fontId="11" fillId="22" borderId="3">
      <alignment horizontal="right"/>
    </xf>
    <xf numFmtId="199" fontId="11" fillId="22" borderId="3">
      <alignment horizontal="right"/>
    </xf>
    <xf numFmtId="49" fontId="11" fillId="22" borderId="3">
      <alignment horizontal="left"/>
    </xf>
    <xf numFmtId="49" fontId="11" fillId="22" borderId="3">
      <alignment horizontal="left" wrapText="1"/>
    </xf>
    <xf numFmtId="18" fontId="11" fillId="22" borderId="3">
      <alignment horizontal="left"/>
    </xf>
    <xf numFmtId="49" fontId="11" fillId="23" borderId="3">
      <alignment horizontal="left"/>
    </xf>
    <xf numFmtId="10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2" fillId="0" borderId="5"/>
    <xf numFmtId="0" fontId="11" fillId="0" borderId="0" applyNumberFormat="0"/>
    <xf numFmtId="0" fontId="30" fillId="0" borderId="0" applyProtection="0"/>
    <xf numFmtId="200" fontId="30" fillId="0" borderId="0" applyProtection="0"/>
    <xf numFmtId="0" fontId="31" fillId="0" borderId="0" applyProtection="0"/>
    <xf numFmtId="0" fontId="32" fillId="0" borderId="0" applyProtection="0"/>
    <xf numFmtId="0" fontId="30" fillId="0" borderId="2" applyProtection="0"/>
    <xf numFmtId="0" fontId="30" fillId="0" borderId="0"/>
    <xf numFmtId="10" fontId="30" fillId="0" borderId="0" applyProtection="0"/>
    <xf numFmtId="0" fontId="30" fillId="0" borderId="0"/>
    <xf numFmtId="2" fontId="30" fillId="0" borderId="0" applyProtection="0"/>
    <xf numFmtId="4" fontId="30" fillId="0" borderId="0" applyProtection="0"/>
    <xf numFmtId="0" fontId="33" fillId="0" borderId="0"/>
    <xf numFmtId="170" fontId="34" fillId="0" borderId="0"/>
    <xf numFmtId="0" fontId="8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7" fillId="0" borderId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36" fillId="0" borderId="0"/>
    <xf numFmtId="20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1" fillId="0" borderId="0"/>
    <xf numFmtId="0" fontId="36" fillId="0" borderId="0"/>
    <xf numFmtId="0" fontId="36" fillId="0" borderId="0"/>
    <xf numFmtId="0" fontId="11" fillId="0" borderId="0"/>
    <xf numFmtId="0" fontId="36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1" fillId="0" borderId="0"/>
    <xf numFmtId="0" fontId="36" fillId="0" borderId="0"/>
    <xf numFmtId="0" fontId="36" fillId="0" borderId="0"/>
    <xf numFmtId="0" fontId="11" fillId="0" borderId="0"/>
    <xf numFmtId="0" fontId="36" fillId="0" borderId="0"/>
    <xf numFmtId="0" fontId="11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4" applyNumberFormat="0" applyFont="0" applyAlignment="0" applyProtection="0"/>
    <xf numFmtId="0" fontId="1" fillId="2" borderId="4" applyNumberFormat="0" applyFont="0" applyAlignment="0" applyProtection="0"/>
    <xf numFmtId="0" fontId="1" fillId="2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19" fillId="0" borderId="0" xfId="136" applyFont="1"/>
    <xf numFmtId="0" fontId="17" fillId="0" borderId="0" xfId="136" applyFont="1"/>
    <xf numFmtId="0" fontId="37" fillId="0" borderId="0" xfId="136" applyFont="1"/>
    <xf numFmtId="0" fontId="37" fillId="0" borderId="0" xfId="4" applyFont="1" applyAlignment="1">
      <alignment wrapText="1"/>
    </xf>
    <xf numFmtId="0" fontId="38" fillId="0" borderId="0" xfId="136" applyFont="1"/>
    <xf numFmtId="0" fontId="39" fillId="0" borderId="0" xfId="136" applyFont="1"/>
    <xf numFmtId="0" fontId="40" fillId="0" borderId="0" xfId="4" applyFont="1" applyAlignment="1">
      <alignment horizontal="center" wrapText="1"/>
    </xf>
    <xf numFmtId="0" fontId="16" fillId="24" borderId="7" xfId="4" applyFont="1" applyFill="1" applyBorder="1" applyAlignment="1">
      <alignment horizontal="center" vertical="center" wrapText="1"/>
    </xf>
    <xf numFmtId="0" fontId="15" fillId="0" borderId="0" xfId="136" applyFont="1"/>
    <xf numFmtId="0" fontId="18" fillId="0" borderId="0" xfId="136" applyFont="1"/>
    <xf numFmtId="172" fontId="18" fillId="0" borderId="0" xfId="1" applyNumberFormat="1" applyFont="1"/>
    <xf numFmtId="0" fontId="18" fillId="0" borderId="0" xfId="136" applyFont="1" applyAlignment="1">
      <alignment horizontal="left" indent="2"/>
    </xf>
    <xf numFmtId="0" fontId="18" fillId="0" borderId="6" xfId="136" applyFont="1" applyBorder="1" applyAlignment="1">
      <alignment horizontal="left"/>
    </xf>
    <xf numFmtId="49" fontId="18" fillId="0" borderId="6" xfId="136" applyNumberFormat="1" applyFont="1" applyBorder="1" applyAlignment="1">
      <alignment horizontal="left" indent="2"/>
    </xf>
    <xf numFmtId="0" fontId="15" fillId="0" borderId="1" xfId="136" applyFont="1" applyBorder="1"/>
    <xf numFmtId="164" fontId="15" fillId="0" borderId="0" xfId="2" applyFont="1" applyFill="1" applyBorder="1" applyAlignment="1" applyProtection="1">
      <alignment horizontal="right" vertical="justify"/>
    </xf>
    <xf numFmtId="164" fontId="15" fillId="0" borderId="1" xfId="2" applyFont="1" applyFill="1" applyBorder="1" applyAlignment="1" applyProtection="1">
      <alignment horizontal="right" vertical="justify"/>
    </xf>
    <xf numFmtId="172" fontId="18" fillId="0" borderId="0" xfId="1" applyNumberFormat="1" applyFont="1" applyAlignment="1">
      <alignment horizontal="right" vertical="justify"/>
    </xf>
    <xf numFmtId="172" fontId="18" fillId="0" borderId="0" xfId="136" applyNumberFormat="1" applyFont="1" applyAlignment="1">
      <alignment horizontal="right" vertical="justify"/>
    </xf>
    <xf numFmtId="172" fontId="18" fillId="0" borderId="0" xfId="1" applyNumberFormat="1" applyFont="1" applyFill="1" applyAlignment="1">
      <alignment horizontal="right" vertical="justify"/>
    </xf>
    <xf numFmtId="172" fontId="17" fillId="0" borderId="0" xfId="1" applyNumberFormat="1" applyFont="1" applyFill="1" applyBorder="1" applyAlignment="1">
      <alignment horizontal="right" vertical="justify"/>
    </xf>
    <xf numFmtId="172" fontId="17" fillId="0" borderId="0" xfId="136" applyNumberFormat="1" applyFont="1" applyAlignment="1">
      <alignment horizontal="right" vertical="justify"/>
    </xf>
    <xf numFmtId="172" fontId="18" fillId="0" borderId="0" xfId="1" applyNumberFormat="1" applyFont="1" applyFill="1" applyBorder="1" applyAlignment="1" applyProtection="1">
      <alignment horizontal="right" vertical="justify"/>
    </xf>
    <xf numFmtId="0" fontId="18" fillId="0" borderId="0" xfId="136" applyFont="1" applyAlignment="1">
      <alignment horizontal="right" vertical="justify"/>
    </xf>
    <xf numFmtId="172" fontId="10" fillId="25" borderId="0" xfId="1" applyNumberFormat="1" applyFont="1" applyFill="1"/>
    <xf numFmtId="172" fontId="35" fillId="25" borderId="0" xfId="1" applyNumberFormat="1" applyFont="1" applyFill="1"/>
    <xf numFmtId="172" fontId="18" fillId="0" borderId="0" xfId="136" applyNumberFormat="1" applyFont="1" applyFill="1" applyAlignment="1">
      <alignment horizontal="right" vertical="justify"/>
    </xf>
    <xf numFmtId="164" fontId="15" fillId="0" borderId="0" xfId="2" applyNumberFormat="1" applyFont="1" applyFill="1" applyBorder="1" applyAlignment="1" applyProtection="1">
      <alignment horizontal="right" vertical="justify"/>
    </xf>
    <xf numFmtId="164" fontId="17" fillId="0" borderId="0" xfId="136" applyNumberFormat="1" applyFont="1"/>
    <xf numFmtId="172" fontId="18" fillId="0" borderId="0" xfId="136" applyNumberFormat="1" applyFont="1"/>
    <xf numFmtId="172" fontId="17" fillId="0" borderId="0" xfId="136" applyNumberFormat="1" applyFont="1"/>
  </cellXfs>
  <cellStyles count="384">
    <cellStyle name="20% - Énfasis1 2" xfId="6" xr:uid="{00000000-0005-0000-0000-000000000000}"/>
    <cellStyle name="20% - Énfasis1 2 2" xfId="298" xr:uid="{CBA6B731-2013-49CA-9229-1FEFFD4CF7E7}"/>
    <cellStyle name="20% - Énfasis1 3" xfId="7" xr:uid="{00000000-0005-0000-0000-000001000000}"/>
    <cellStyle name="20% - Énfasis1 3 2" xfId="299" xr:uid="{4CEBFA73-3B38-41FF-B280-EDB60CA7BD14}"/>
    <cellStyle name="20% - Énfasis1 4" xfId="8" xr:uid="{00000000-0005-0000-0000-000002000000}"/>
    <cellStyle name="20% - Énfasis1 4 2" xfId="300" xr:uid="{2C06A3FF-D562-4D17-9EC0-0F836AF26F5D}"/>
    <cellStyle name="20% - Énfasis2 2" xfId="9" xr:uid="{00000000-0005-0000-0000-000003000000}"/>
    <cellStyle name="20% - Énfasis2 2 2" xfId="301" xr:uid="{AA0C64D6-6D55-4AFF-9ABE-4291468EBBA5}"/>
    <cellStyle name="20% - Énfasis2 3" xfId="10" xr:uid="{00000000-0005-0000-0000-000004000000}"/>
    <cellStyle name="20% - Énfasis2 3 2" xfId="302" xr:uid="{E6E82FD0-4B3C-450A-A1F7-EEBE1074A14B}"/>
    <cellStyle name="20% - Énfasis2 4" xfId="11" xr:uid="{00000000-0005-0000-0000-000005000000}"/>
    <cellStyle name="20% - Énfasis2 4 2" xfId="303" xr:uid="{F3E29641-A554-4317-879C-C0CA819DCBB1}"/>
    <cellStyle name="20% - Énfasis3 2" xfId="12" xr:uid="{00000000-0005-0000-0000-000006000000}"/>
    <cellStyle name="20% - Énfasis3 2 2" xfId="304" xr:uid="{7991C8D2-5AE1-4040-8815-E8A9647E6356}"/>
    <cellStyle name="20% - Énfasis3 3" xfId="13" xr:uid="{00000000-0005-0000-0000-000007000000}"/>
    <cellStyle name="20% - Énfasis3 3 2" xfId="305" xr:uid="{9A1CE0CE-ACB5-49DB-8012-81F3F2FD4595}"/>
    <cellStyle name="20% - Énfasis3 4" xfId="14" xr:uid="{00000000-0005-0000-0000-000008000000}"/>
    <cellStyle name="20% - Énfasis3 4 2" xfId="306" xr:uid="{A4DAA967-9861-4107-A375-F1B321DDD0BF}"/>
    <cellStyle name="20% - Énfasis4 2" xfId="15" xr:uid="{00000000-0005-0000-0000-000009000000}"/>
    <cellStyle name="20% - Énfasis4 2 2" xfId="307" xr:uid="{4ACF82D0-9FF4-4F01-BF27-109211BE089E}"/>
    <cellStyle name="20% - Énfasis4 3" xfId="16" xr:uid="{00000000-0005-0000-0000-00000A000000}"/>
    <cellStyle name="20% - Énfasis4 3 2" xfId="308" xr:uid="{F4756327-6584-40B7-A599-0A5DA7179581}"/>
    <cellStyle name="20% - Énfasis4 4" xfId="17" xr:uid="{00000000-0005-0000-0000-00000B000000}"/>
    <cellStyle name="20% - Énfasis4 4 2" xfId="309" xr:uid="{92150CF7-0826-4535-A341-3D9CCFCC75E5}"/>
    <cellStyle name="20% - Énfasis5 2" xfId="18" xr:uid="{00000000-0005-0000-0000-00000C000000}"/>
    <cellStyle name="20% - Énfasis5 2 2" xfId="310" xr:uid="{57672292-A56C-4A24-B854-B0288E4B5E6E}"/>
    <cellStyle name="20% - Énfasis5 3" xfId="19" xr:uid="{00000000-0005-0000-0000-00000D000000}"/>
    <cellStyle name="20% - Énfasis5 3 2" xfId="311" xr:uid="{3C670BCB-EA9E-4F80-9552-766122346B69}"/>
    <cellStyle name="20% - Énfasis5 4" xfId="20" xr:uid="{00000000-0005-0000-0000-00000E000000}"/>
    <cellStyle name="20% - Énfasis5 4 2" xfId="312" xr:uid="{741FAB5E-F086-456A-B7EB-D5AB852564BB}"/>
    <cellStyle name="20% - Énfasis6 2" xfId="21" xr:uid="{00000000-0005-0000-0000-00000F000000}"/>
    <cellStyle name="20% - Énfasis6 2 2" xfId="313" xr:uid="{AB08BCAE-2F32-4F1A-BF78-26943F588F35}"/>
    <cellStyle name="20% - Énfasis6 3" xfId="22" xr:uid="{00000000-0005-0000-0000-000010000000}"/>
    <cellStyle name="20% - Énfasis6 3 2" xfId="314" xr:uid="{68B25685-4358-420B-BCF6-A7FC58807FB0}"/>
    <cellStyle name="20% - Énfasis6 4" xfId="23" xr:uid="{00000000-0005-0000-0000-000011000000}"/>
    <cellStyle name="20% - Énfasis6 4 2" xfId="315" xr:uid="{6D86FCE2-4052-4998-AED3-0E2A667F3FDE}"/>
    <cellStyle name="40% - Énfasis1 2" xfId="24" xr:uid="{00000000-0005-0000-0000-000012000000}"/>
    <cellStyle name="40% - Énfasis1 2 2" xfId="316" xr:uid="{7B96C7E5-98CD-4168-A7E0-B53F253D945D}"/>
    <cellStyle name="40% - Énfasis1 3" xfId="25" xr:uid="{00000000-0005-0000-0000-000013000000}"/>
    <cellStyle name="40% - Énfasis1 3 2" xfId="317" xr:uid="{150F0288-7B06-45B5-9773-FB05B3DADA6B}"/>
    <cellStyle name="40% - Énfasis1 4" xfId="26" xr:uid="{00000000-0005-0000-0000-000014000000}"/>
    <cellStyle name="40% - Énfasis1 4 2" xfId="318" xr:uid="{087B4B95-AF07-4500-BB98-FDCEA8AE5C03}"/>
    <cellStyle name="40% - Énfasis2 2" xfId="27" xr:uid="{00000000-0005-0000-0000-000015000000}"/>
    <cellStyle name="40% - Énfasis2 2 2" xfId="319" xr:uid="{B0931FC8-D19A-472B-84B2-DCBF7A5FE811}"/>
    <cellStyle name="40% - Énfasis2 3" xfId="28" xr:uid="{00000000-0005-0000-0000-000016000000}"/>
    <cellStyle name="40% - Énfasis2 3 2" xfId="320" xr:uid="{182FD753-182D-4A08-B296-14991C1C1D6E}"/>
    <cellStyle name="40% - Énfasis2 4" xfId="29" xr:uid="{00000000-0005-0000-0000-000017000000}"/>
    <cellStyle name="40% - Énfasis2 4 2" xfId="321" xr:uid="{B087C0A7-F3C3-4D05-8CA3-8F074D16C08F}"/>
    <cellStyle name="40% - Énfasis3 2" xfId="30" xr:uid="{00000000-0005-0000-0000-000018000000}"/>
    <cellStyle name="40% - Énfasis3 2 2" xfId="322" xr:uid="{A5AB97CD-A270-4AEC-8994-1F3919BF149E}"/>
    <cellStyle name="40% - Énfasis3 3" xfId="31" xr:uid="{00000000-0005-0000-0000-000019000000}"/>
    <cellStyle name="40% - Énfasis3 3 2" xfId="323" xr:uid="{4B62D4A3-30A6-48D8-A4AD-AFA29B8777CC}"/>
    <cellStyle name="40% - Énfasis3 4" xfId="32" xr:uid="{00000000-0005-0000-0000-00001A000000}"/>
    <cellStyle name="40% - Énfasis3 4 2" xfId="324" xr:uid="{D624A1C3-9008-4D3E-A1F3-A08E9D4BD1C4}"/>
    <cellStyle name="40% - Énfasis4 2" xfId="33" xr:uid="{00000000-0005-0000-0000-00001B000000}"/>
    <cellStyle name="40% - Énfasis4 2 2" xfId="325" xr:uid="{F3ED5154-DFEE-4465-8E40-E6E5A3124D79}"/>
    <cellStyle name="40% - Énfasis4 3" xfId="34" xr:uid="{00000000-0005-0000-0000-00001C000000}"/>
    <cellStyle name="40% - Énfasis4 3 2" xfId="326" xr:uid="{ADEE2442-DCE8-485E-B562-D1D5C1C534FC}"/>
    <cellStyle name="40% - Énfasis4 4" xfId="35" xr:uid="{00000000-0005-0000-0000-00001D000000}"/>
    <cellStyle name="40% - Énfasis4 4 2" xfId="327" xr:uid="{752CD08B-3025-4913-96D9-A3DBCC70CA9A}"/>
    <cellStyle name="40% - Énfasis5 2" xfId="36" xr:uid="{00000000-0005-0000-0000-00001E000000}"/>
    <cellStyle name="40% - Énfasis5 2 2" xfId="328" xr:uid="{EE4DB19D-B98A-4A86-95A4-E15DFCC84D33}"/>
    <cellStyle name="40% - Énfasis5 3" xfId="37" xr:uid="{00000000-0005-0000-0000-00001F000000}"/>
    <cellStyle name="40% - Énfasis5 3 2" xfId="329" xr:uid="{C734AF42-5AF5-4A86-89A6-E942C1E2F3CA}"/>
    <cellStyle name="40% - Énfasis5 4" xfId="38" xr:uid="{00000000-0005-0000-0000-000020000000}"/>
    <cellStyle name="40% - Énfasis5 4 2" xfId="330" xr:uid="{BED7DC6E-DC5E-4BAA-B3DD-94EC7EFE446E}"/>
    <cellStyle name="40% - Énfasis6 2" xfId="39" xr:uid="{00000000-0005-0000-0000-000021000000}"/>
    <cellStyle name="40% - Énfasis6 2 2" xfId="331" xr:uid="{A1643C3B-99E7-4C73-A42A-1E72B07CB2C0}"/>
    <cellStyle name="40% - Énfasis6 3" xfId="40" xr:uid="{00000000-0005-0000-0000-000022000000}"/>
    <cellStyle name="40% - Énfasis6 3 2" xfId="332" xr:uid="{FD1B8747-7CD9-4541-A5B2-59926BCD23DB}"/>
    <cellStyle name="40% - Énfasis6 4" xfId="41" xr:uid="{00000000-0005-0000-0000-000023000000}"/>
    <cellStyle name="40% - Énfasis6 4 2" xfId="333" xr:uid="{D6A4B4C9-B19B-4AF4-BD62-4610BD6A6B8C}"/>
    <cellStyle name="Euro" xfId="42" xr:uid="{00000000-0005-0000-0000-000024000000}"/>
    <cellStyle name="Grey" xfId="43" xr:uid="{00000000-0005-0000-0000-000025000000}"/>
    <cellStyle name="Hipervínculo 2" xfId="44" xr:uid="{00000000-0005-0000-0000-000026000000}"/>
    <cellStyle name="Input [yellow]" xfId="45" xr:uid="{00000000-0005-0000-0000-000027000000}"/>
    <cellStyle name="Millares" xfId="1" builtinId="3"/>
    <cellStyle name="Millares [0]" xfId="2" builtinId="6"/>
    <cellStyle name="Millares [0] 2" xfId="46" xr:uid="{00000000-0005-0000-0000-00002A000000}"/>
    <cellStyle name="Millares [0] 2 2" xfId="47" xr:uid="{00000000-0005-0000-0000-00002B000000}"/>
    <cellStyle name="Millares [0] 2 3" xfId="48" xr:uid="{00000000-0005-0000-0000-00002C000000}"/>
    <cellStyle name="Millares [0] 2 4" xfId="49" xr:uid="{00000000-0005-0000-0000-00002D000000}"/>
    <cellStyle name="Millares [0] 2 5" xfId="265" xr:uid="{00000000-0005-0000-0000-00002E000000}"/>
    <cellStyle name="Millares [0] 2 5 2" xfId="374" xr:uid="{3841AC7C-C081-4640-B3CD-9185906C353B}"/>
    <cellStyle name="Millares [0] 2 6" xfId="278" xr:uid="{5BE51F47-05EF-477C-A980-94534B4C3ED5}"/>
    <cellStyle name="Millares [0] 2 6 2" xfId="380" xr:uid="{2E518E1F-F33D-45A5-9AEF-88A51325172D}"/>
    <cellStyle name="Millares [0] 3" xfId="50" xr:uid="{00000000-0005-0000-0000-00002F000000}"/>
    <cellStyle name="Millares [0] 3 2" xfId="51" xr:uid="{00000000-0005-0000-0000-000030000000}"/>
    <cellStyle name="Millares [0] 4" xfId="52" xr:uid="{00000000-0005-0000-0000-000031000000}"/>
    <cellStyle name="Millares [0] 4 2" xfId="268" xr:uid="{00000000-0005-0000-0000-000032000000}"/>
    <cellStyle name="Millares [0] 4 2 2" xfId="375" xr:uid="{97680338-4B70-4417-A8FF-B53CCAFB4B86}"/>
    <cellStyle name="Millares [0] 4 3" xfId="267" xr:uid="{00000000-0005-0000-0000-000033000000}"/>
    <cellStyle name="Millares [0] 5" xfId="53" xr:uid="{00000000-0005-0000-0000-000034000000}"/>
    <cellStyle name="Millares [0] 6" xfId="261" xr:uid="{00000000-0005-0000-0000-000035000000}"/>
    <cellStyle name="Millares [0] 6 2" xfId="370" xr:uid="{B2632C70-B509-4CBD-AA67-E31BE90161E4}"/>
    <cellStyle name="Millares [0] 7" xfId="263" xr:uid="{00000000-0005-0000-0000-000036000000}"/>
    <cellStyle name="Millares [0] 7 2" xfId="372" xr:uid="{38BDEA92-0FE8-4ED9-9F93-443081E626FC}"/>
    <cellStyle name="Millares 10" xfId="54" xr:uid="{00000000-0005-0000-0000-000037000000}"/>
    <cellStyle name="Millares 10 2" xfId="55" xr:uid="{00000000-0005-0000-0000-000038000000}"/>
    <cellStyle name="Millares 10 3" xfId="334" xr:uid="{FF3F67C0-EAE2-40B0-9415-B184F9E78A2E}"/>
    <cellStyle name="Millares 11" xfId="56" xr:uid="{00000000-0005-0000-0000-000039000000}"/>
    <cellStyle name="Millares 11 2" xfId="57" xr:uid="{00000000-0005-0000-0000-00003A000000}"/>
    <cellStyle name="Millares 11 3" xfId="335" xr:uid="{244E7AB9-E265-4124-B763-C1D868E3652C}"/>
    <cellStyle name="Millares 12" xfId="58" xr:uid="{00000000-0005-0000-0000-00003B000000}"/>
    <cellStyle name="Millares 12 2" xfId="59" xr:uid="{00000000-0005-0000-0000-00003C000000}"/>
    <cellStyle name="Millares 12 3" xfId="336" xr:uid="{31E7845E-794A-4B5E-83A9-CF76DE4E495C}"/>
    <cellStyle name="Millares 13" xfId="60" xr:uid="{00000000-0005-0000-0000-00003D000000}"/>
    <cellStyle name="Millares 13 2" xfId="61" xr:uid="{00000000-0005-0000-0000-00003E000000}"/>
    <cellStyle name="Millares 13 3" xfId="337" xr:uid="{B7540810-AA6E-4CD9-A12D-B2359A6F1263}"/>
    <cellStyle name="Millares 14" xfId="62" xr:uid="{00000000-0005-0000-0000-00003F000000}"/>
    <cellStyle name="Millares 14 2" xfId="63" xr:uid="{00000000-0005-0000-0000-000040000000}"/>
    <cellStyle name="Millares 14 3" xfId="338" xr:uid="{FFE3A941-9B1D-4A0F-A823-5D88DE40B53C}"/>
    <cellStyle name="Millares 15" xfId="64" xr:uid="{00000000-0005-0000-0000-000041000000}"/>
    <cellStyle name="Millares 15 2" xfId="65" xr:uid="{00000000-0005-0000-0000-000042000000}"/>
    <cellStyle name="Millares 16" xfId="66" xr:uid="{00000000-0005-0000-0000-000043000000}"/>
    <cellStyle name="Millares 16 2" xfId="67" xr:uid="{00000000-0005-0000-0000-000044000000}"/>
    <cellStyle name="Millares 16 3" xfId="339" xr:uid="{C344271C-FF30-419C-836D-6290F57446BC}"/>
    <cellStyle name="Millares 17" xfId="68" xr:uid="{00000000-0005-0000-0000-000045000000}"/>
    <cellStyle name="Millares 17 2" xfId="69" xr:uid="{00000000-0005-0000-0000-000046000000}"/>
    <cellStyle name="Millares 18" xfId="70" xr:uid="{00000000-0005-0000-0000-000047000000}"/>
    <cellStyle name="Millares 18 2" xfId="71" xr:uid="{00000000-0005-0000-0000-000048000000}"/>
    <cellStyle name="Millares 19" xfId="72" xr:uid="{00000000-0005-0000-0000-000049000000}"/>
    <cellStyle name="Millares 19 2" xfId="73" xr:uid="{00000000-0005-0000-0000-00004A000000}"/>
    <cellStyle name="Millares 2" xfId="74" xr:uid="{00000000-0005-0000-0000-00004B000000}"/>
    <cellStyle name="Millares 2 2" xfId="75" xr:uid="{00000000-0005-0000-0000-00004C000000}"/>
    <cellStyle name="Millares 2 3" xfId="76" xr:uid="{00000000-0005-0000-0000-00004D000000}"/>
    <cellStyle name="Millares 2 4" xfId="77" xr:uid="{00000000-0005-0000-0000-00004E000000}"/>
    <cellStyle name="Millares 2 5" xfId="78" xr:uid="{00000000-0005-0000-0000-00004F000000}"/>
    <cellStyle name="Millares 2 6" xfId="340" xr:uid="{4896FE14-37B4-4420-88FC-DDC9CECDAE81}"/>
    <cellStyle name="Millares 20" xfId="79" xr:uid="{00000000-0005-0000-0000-000050000000}"/>
    <cellStyle name="Millares 20 2" xfId="80" xr:uid="{00000000-0005-0000-0000-000051000000}"/>
    <cellStyle name="Millares 21" xfId="81" xr:uid="{00000000-0005-0000-0000-000052000000}"/>
    <cellStyle name="Millares 21 2" xfId="82" xr:uid="{00000000-0005-0000-0000-000053000000}"/>
    <cellStyle name="Millares 22" xfId="83" xr:uid="{00000000-0005-0000-0000-000054000000}"/>
    <cellStyle name="Millares 22 2" xfId="84" xr:uid="{00000000-0005-0000-0000-000055000000}"/>
    <cellStyle name="Millares 23" xfId="85" xr:uid="{00000000-0005-0000-0000-000056000000}"/>
    <cellStyle name="Millares 23 2" xfId="86" xr:uid="{00000000-0005-0000-0000-000057000000}"/>
    <cellStyle name="Millares 24" xfId="87" xr:uid="{00000000-0005-0000-0000-000058000000}"/>
    <cellStyle name="Millares 24 2" xfId="88" xr:uid="{00000000-0005-0000-0000-000059000000}"/>
    <cellStyle name="Millares 25" xfId="89" xr:uid="{00000000-0005-0000-0000-00005A000000}"/>
    <cellStyle name="Millares 25 2" xfId="90" xr:uid="{00000000-0005-0000-0000-00005B000000}"/>
    <cellStyle name="Millares 26" xfId="91" xr:uid="{00000000-0005-0000-0000-00005C000000}"/>
    <cellStyle name="Millares 26 2" xfId="92" xr:uid="{00000000-0005-0000-0000-00005D000000}"/>
    <cellStyle name="Millares 27" xfId="93" xr:uid="{00000000-0005-0000-0000-00005E000000}"/>
    <cellStyle name="Millares 27 2" xfId="94" xr:uid="{00000000-0005-0000-0000-00005F000000}"/>
    <cellStyle name="Millares 28" xfId="95" xr:uid="{00000000-0005-0000-0000-000060000000}"/>
    <cellStyle name="Millares 28 2" xfId="96" xr:uid="{00000000-0005-0000-0000-000061000000}"/>
    <cellStyle name="Millares 29" xfId="97" xr:uid="{00000000-0005-0000-0000-000062000000}"/>
    <cellStyle name="Millares 29 2" xfId="98" xr:uid="{00000000-0005-0000-0000-000063000000}"/>
    <cellStyle name="Millares 3" xfId="99" xr:uid="{00000000-0005-0000-0000-000064000000}"/>
    <cellStyle name="Millares 3 2" xfId="100" xr:uid="{00000000-0005-0000-0000-000065000000}"/>
    <cellStyle name="Millares 3 3" xfId="341" xr:uid="{B70B9DB3-714B-4B70-8401-7D733CEC1AEB}"/>
    <cellStyle name="Millares 30" xfId="101" xr:uid="{00000000-0005-0000-0000-000066000000}"/>
    <cellStyle name="Millares 30 2" xfId="102" xr:uid="{00000000-0005-0000-0000-000067000000}"/>
    <cellStyle name="Millares 31" xfId="103" xr:uid="{00000000-0005-0000-0000-000068000000}"/>
    <cellStyle name="Millares 31 2" xfId="104" xr:uid="{00000000-0005-0000-0000-000069000000}"/>
    <cellStyle name="Millares 32" xfId="105" xr:uid="{00000000-0005-0000-0000-00006A000000}"/>
    <cellStyle name="Millares 32 2" xfId="106" xr:uid="{00000000-0005-0000-0000-00006B000000}"/>
    <cellStyle name="Millares 33" xfId="107" xr:uid="{00000000-0005-0000-0000-00006C000000}"/>
    <cellStyle name="Millares 33 2" xfId="108" xr:uid="{00000000-0005-0000-0000-00006D000000}"/>
    <cellStyle name="Millares 34" xfId="109" xr:uid="{00000000-0005-0000-0000-00006E000000}"/>
    <cellStyle name="Millares 35" xfId="110" xr:uid="{00000000-0005-0000-0000-00006F000000}"/>
    <cellStyle name="Millares 36" xfId="111" xr:uid="{00000000-0005-0000-0000-000070000000}"/>
    <cellStyle name="Millares 36 2" xfId="342" xr:uid="{66484E69-3ECF-426C-89BA-22935560D4D9}"/>
    <cellStyle name="Millares 37" xfId="260" xr:uid="{00000000-0005-0000-0000-000071000000}"/>
    <cellStyle name="Millares 37 2" xfId="369" xr:uid="{05FF22C0-2ECE-4781-A4EC-C88F2345DBE3}"/>
    <cellStyle name="Millares 38" xfId="297" xr:uid="{63C0FC20-9616-46C3-B49E-00E9A0997CAB}"/>
    <cellStyle name="Millares 4" xfId="112" xr:uid="{00000000-0005-0000-0000-000072000000}"/>
    <cellStyle name="Millares 4 2" xfId="113" xr:uid="{00000000-0005-0000-0000-000073000000}"/>
    <cellStyle name="Millares 4 2 2" xfId="264" xr:uid="{00000000-0005-0000-0000-000074000000}"/>
    <cellStyle name="Millares 4 2 2 2" xfId="373" xr:uid="{F349E995-BE9B-470C-9C95-3CBF7530FE60}"/>
    <cellStyle name="Millares 4 3" xfId="114" xr:uid="{00000000-0005-0000-0000-000075000000}"/>
    <cellStyle name="Millares 4 3 2" xfId="343" xr:uid="{51278924-38DD-41A6-8CC4-3E31CC87DF52}"/>
    <cellStyle name="Millares 4 4" xfId="115" xr:uid="{00000000-0005-0000-0000-000076000000}"/>
    <cellStyle name="Millares 4 4 2" xfId="344" xr:uid="{E0B56376-5F2A-44CF-8D46-E8034CDB777E}"/>
    <cellStyle name="Millares 4 5" xfId="116" xr:uid="{00000000-0005-0000-0000-000077000000}"/>
    <cellStyle name="Millares 42" xfId="274" xr:uid="{F5577FB7-2CF6-40BC-A293-4CFB752F5479}"/>
    <cellStyle name="Millares 42 2" xfId="295" xr:uid="{3DA58964-6E50-4A9E-BE91-A19A133C4F37}"/>
    <cellStyle name="Millares 42 2 2" xfId="382" xr:uid="{5FE23C26-1BCC-4FB5-B18A-C1FEB2211A36}"/>
    <cellStyle name="Millares 42 3" xfId="376" xr:uid="{E8F224F1-1B9B-4254-8529-1309FE808BCB}"/>
    <cellStyle name="Millares 43" xfId="275" xr:uid="{2C56BC98-479D-4966-83DF-B69F18D85E75}"/>
    <cellStyle name="Millares 43 2" xfId="296" xr:uid="{450BE704-B7FE-4DF4-8414-4635C2E2253D}"/>
    <cellStyle name="Millares 43 2 2" xfId="383" xr:uid="{52D995E0-42FD-4C3E-A44E-6F0E678B2EB2}"/>
    <cellStyle name="Millares 43 3" xfId="377" xr:uid="{EABD5EFC-CFE6-4EF4-BF11-B257718079D2}"/>
    <cellStyle name="Millares 5" xfId="5" xr:uid="{00000000-0005-0000-0000-000078000000}"/>
    <cellStyle name="Millares 5 2" xfId="117" xr:uid="{00000000-0005-0000-0000-000079000000}"/>
    <cellStyle name="Millares 57" xfId="276" xr:uid="{27E98F41-40C6-4938-9826-92DF00F7B188}"/>
    <cellStyle name="Millares 57 2" xfId="378" xr:uid="{4D5F08F6-740D-4196-94CF-0A2BE7CFB943}"/>
    <cellStyle name="Millares 6" xfId="118" xr:uid="{00000000-0005-0000-0000-00007A000000}"/>
    <cellStyle name="Millares 6 2" xfId="119" xr:uid="{00000000-0005-0000-0000-00007B000000}"/>
    <cellStyle name="Millares 6 3" xfId="345" xr:uid="{CF4197B8-DBE2-4456-BC61-57531A8F3636}"/>
    <cellStyle name="Millares 7" xfId="120" xr:uid="{00000000-0005-0000-0000-00007C000000}"/>
    <cellStyle name="Millares 7 2" xfId="121" xr:uid="{00000000-0005-0000-0000-00007D000000}"/>
    <cellStyle name="Millares 7 3" xfId="346" xr:uid="{AD948C6C-8A91-47D8-8A7D-62394E36AC90}"/>
    <cellStyle name="Millares 8" xfId="122" xr:uid="{00000000-0005-0000-0000-00007E000000}"/>
    <cellStyle name="Millares 8 2" xfId="123" xr:uid="{00000000-0005-0000-0000-00007F000000}"/>
    <cellStyle name="Millares 8 3" xfId="347" xr:uid="{184CAE7C-4FB4-4FB1-8EA5-B7A61696E8E3}"/>
    <cellStyle name="Millares 9" xfId="124" xr:uid="{00000000-0005-0000-0000-000080000000}"/>
    <cellStyle name="Millares 9 2" xfId="125" xr:uid="{00000000-0005-0000-0000-000081000000}"/>
    <cellStyle name="Millares 9 3" xfId="348" xr:uid="{C58CAE59-AB92-4AB3-BAB8-038B42D3DD34}"/>
    <cellStyle name="Moneda 2" xfId="126" xr:uid="{00000000-0005-0000-0000-000083000000}"/>
    <cellStyle name="Moneda 3" xfId="127" xr:uid="{00000000-0005-0000-0000-000084000000}"/>
    <cellStyle name="Moneda 4" xfId="128" xr:uid="{00000000-0005-0000-0000-000085000000}"/>
    <cellStyle name="Moneda 5" xfId="129" xr:uid="{00000000-0005-0000-0000-000086000000}"/>
    <cellStyle name="Moneda 6" xfId="130" xr:uid="{00000000-0005-0000-0000-000087000000}"/>
    <cellStyle name="Moneda 7" xfId="131" xr:uid="{00000000-0005-0000-0000-000088000000}"/>
    <cellStyle name="Moneda 8" xfId="132" xr:uid="{00000000-0005-0000-0000-000089000000}"/>
    <cellStyle name="no dec" xfId="133" xr:uid="{00000000-0005-0000-0000-00008A000000}"/>
    <cellStyle name="Normal" xfId="0" builtinId="0"/>
    <cellStyle name="Normal - Style1" xfId="134" xr:uid="{00000000-0005-0000-0000-00008C000000}"/>
    <cellStyle name="Normal 10" xfId="135" xr:uid="{00000000-0005-0000-0000-00008D000000}"/>
    <cellStyle name="Normal 10 2" xfId="279" xr:uid="{F5713038-57C2-4D49-9994-B39077593CF5}"/>
    <cellStyle name="Normal 10 3" xfId="349" xr:uid="{10E09DB5-AA7E-41A3-835E-F4F91945ECDE}"/>
    <cellStyle name="Normal 11" xfId="136" xr:uid="{00000000-0005-0000-0000-00008E000000}"/>
    <cellStyle name="Normal 11 2" xfId="137" xr:uid="{00000000-0005-0000-0000-00008F000000}"/>
    <cellStyle name="Normal 11 3" xfId="138" xr:uid="{00000000-0005-0000-0000-000090000000}"/>
    <cellStyle name="Normal 12" xfId="139" xr:uid="{00000000-0005-0000-0000-000091000000}"/>
    <cellStyle name="Normal 12 2" xfId="281" xr:uid="{9623BDD9-7A28-4830-88F6-B29B7C35C29A}"/>
    <cellStyle name="Normal 13" xfId="258" xr:uid="{00000000-0005-0000-0000-000092000000}"/>
    <cellStyle name="Normal 13 2" xfId="284" xr:uid="{BDA4E99F-C851-454D-A5C0-AB92A51B0983}"/>
    <cellStyle name="Normal 14" xfId="259" xr:uid="{00000000-0005-0000-0000-000093000000}"/>
    <cellStyle name="Normal 14 2" xfId="286" xr:uid="{9ED7B93F-F58A-4E04-A78F-D0B2F4956737}"/>
    <cellStyle name="Normal 14 3" xfId="282" xr:uid="{6F0A008A-8E84-4FF9-8FD5-01D44CECC632}"/>
    <cellStyle name="Normal 14 4" xfId="368" xr:uid="{E2954B10-0F44-4A21-B189-5686B995233B}"/>
    <cellStyle name="Normal 15" xfId="262" xr:uid="{00000000-0005-0000-0000-000094000000}"/>
    <cellStyle name="Normal 15 2" xfId="283" xr:uid="{908FC9CC-05BD-4374-B4D3-6815703E7B5A}"/>
    <cellStyle name="Normal 15 3" xfId="371" xr:uid="{DDEA65B1-2CA2-445B-9FCA-6A35D27B82BC}"/>
    <cellStyle name="Normal 16" xfId="285" xr:uid="{6F7B92C2-11FB-472B-9050-3BFE3A74C080}"/>
    <cellStyle name="Normal 17" xfId="287" xr:uid="{8C5A59B0-D896-49D6-AD60-A23247B52156}"/>
    <cellStyle name="Normal 18" xfId="289" xr:uid="{64BBDB25-CD5C-4194-BD9C-AB466AFCC4FA}"/>
    <cellStyle name="Normal 19" xfId="288" xr:uid="{9DDDABD3-D550-411F-940E-C95B8B67B2E1}"/>
    <cellStyle name="Normal 19 2" xfId="290" xr:uid="{B2D3F0B3-054D-4C8C-9DA2-02EF02D6D4A9}"/>
    <cellStyle name="Normal 2" xfId="3" xr:uid="{00000000-0005-0000-0000-000095000000}"/>
    <cellStyle name="Normal 2 2" xfId="140" xr:uid="{00000000-0005-0000-0000-000096000000}"/>
    <cellStyle name="Normal 2 2 2" xfId="141" xr:uid="{00000000-0005-0000-0000-000097000000}"/>
    <cellStyle name="Normal 2 2 2 2" xfId="351" xr:uid="{9499CAD8-E267-402D-85E8-F0A5E8F49B2D}"/>
    <cellStyle name="Normal 2 2 3" xfId="142" xr:uid="{00000000-0005-0000-0000-000098000000}"/>
    <cellStyle name="Normal 2 2 4" xfId="350" xr:uid="{E0430481-77D4-4995-B961-94F5756060B8}"/>
    <cellStyle name="Normal 2 3" xfId="143" xr:uid="{00000000-0005-0000-0000-000099000000}"/>
    <cellStyle name="Normal 2 3 2" xfId="352" xr:uid="{A4008BFD-015C-4B6A-97F9-87048FAC1E82}"/>
    <cellStyle name="Normal 2 4" xfId="144" xr:uid="{00000000-0005-0000-0000-00009A000000}"/>
    <cellStyle name="Normal 2 4 2" xfId="353" xr:uid="{F6CA574A-93FC-4A55-9741-71FD3C68279B}"/>
    <cellStyle name="Normal 2 5" xfId="257" xr:uid="{00000000-0005-0000-0000-00009B000000}"/>
    <cellStyle name="Normal 2 5 2" xfId="367" xr:uid="{77B0CBBC-0976-4E88-B9F9-0312ABB8A92D}"/>
    <cellStyle name="Normal 2_CUADROS NOTAS 2009" xfId="145" xr:uid="{00000000-0005-0000-0000-00009C000000}"/>
    <cellStyle name="Normal 20" xfId="292" xr:uid="{701AC6A7-1C7B-4855-ACD2-93D043FBF85E}"/>
    <cellStyle name="Normal 21" xfId="277" xr:uid="{65EAD812-CD7C-4363-8BB5-E980562F3890}"/>
    <cellStyle name="Normal 21 2" xfId="379" xr:uid="{5DDFC68B-8781-458E-AF7E-5673368B534C}"/>
    <cellStyle name="Normal 25" xfId="293" xr:uid="{1CB3CA18-F831-499C-8684-47D21D55142B}"/>
    <cellStyle name="Normal 28" xfId="294" xr:uid="{43E3AE21-2A5B-4921-9469-A95F413FD2A9}"/>
    <cellStyle name="Normal 3" xfId="146" xr:uid="{00000000-0005-0000-0000-00009D000000}"/>
    <cellStyle name="Normal 3 2" xfId="147" xr:uid="{00000000-0005-0000-0000-00009E000000}"/>
    <cellStyle name="Normal 3 2 2" xfId="291" xr:uid="{FC304305-36F2-4BBA-B35E-59C68DE5B8ED}"/>
    <cellStyle name="Normal 3 2 2 2" xfId="381" xr:uid="{A893342F-FAA7-4EF3-91C1-2EBEB04D239E}"/>
    <cellStyle name="Normal 3 2 3" xfId="355" xr:uid="{69033836-8613-406E-A9FA-EE21E95DB7AC}"/>
    <cellStyle name="Normal 3 3" xfId="148" xr:uid="{00000000-0005-0000-0000-00009F000000}"/>
    <cellStyle name="Normal 3 3 2" xfId="356" xr:uid="{7EE48A51-DD64-4985-913C-318CDC96A516}"/>
    <cellStyle name="Normal 3 4" xfId="266" xr:uid="{00000000-0005-0000-0000-0000A0000000}"/>
    <cellStyle name="Normal 3 5" xfId="354" xr:uid="{4F669ADB-46A5-4078-B3C0-768C9225DA3C}"/>
    <cellStyle name="Normal 4" xfId="149" xr:uid="{00000000-0005-0000-0000-0000A1000000}"/>
    <cellStyle name="Normal 4 2" xfId="150" xr:uid="{00000000-0005-0000-0000-0000A2000000}"/>
    <cellStyle name="Normal 4 3" xfId="357" xr:uid="{4259F51B-B363-49A0-9BAA-B3EFF16094CF}"/>
    <cellStyle name="Normal 5" xfId="151" xr:uid="{00000000-0005-0000-0000-0000A3000000}"/>
    <cellStyle name="Normal 6" xfId="152" xr:uid="{00000000-0005-0000-0000-0000A4000000}"/>
    <cellStyle name="Normal 6 2" xfId="273" xr:uid="{00000000-0005-0000-0000-0000A5000000}"/>
    <cellStyle name="Normal 6 3" xfId="269" xr:uid="{00000000-0005-0000-0000-0000A6000000}"/>
    <cellStyle name="Normal 6 4" xfId="358" xr:uid="{BE1D1C0B-46AA-469E-A7B8-726CC5215E1F}"/>
    <cellStyle name="Normal 7" xfId="153" xr:uid="{00000000-0005-0000-0000-0000A7000000}"/>
    <cellStyle name="Normal 7 2" xfId="270" xr:uid="{00000000-0005-0000-0000-0000A8000000}"/>
    <cellStyle name="Normal 7 3" xfId="359" xr:uid="{A80A54B5-25A7-4D2C-B092-6C337B395B81}"/>
    <cellStyle name="Normal 8" xfId="154" xr:uid="{00000000-0005-0000-0000-0000A9000000}"/>
    <cellStyle name="Normal 8 2" xfId="271" xr:uid="{00000000-0005-0000-0000-0000AA000000}"/>
    <cellStyle name="Normal 8 3" xfId="360" xr:uid="{9B1742FE-91B8-4ED0-AA3A-FEDCD0FFC12A}"/>
    <cellStyle name="Normal 9" xfId="155" xr:uid="{00000000-0005-0000-0000-0000AB000000}"/>
    <cellStyle name="Normal 9 2" xfId="272" xr:uid="{00000000-0005-0000-0000-0000AC000000}"/>
    <cellStyle name="Normal 9 2 2" xfId="280" xr:uid="{DD7B83B9-90CD-4B04-B866-90B4F3A76112}"/>
    <cellStyle name="Normal 9 3" xfId="361" xr:uid="{8CC4AFF5-A4BF-428D-8A63-6960EF6F2B0A}"/>
    <cellStyle name="Normal_SITUACIÓN FINANCIERA BANCO REPUBLICA" xfId="4" xr:uid="{00000000-0005-0000-0000-0000AD000000}"/>
    <cellStyle name="Notas 10" xfId="156" xr:uid="{00000000-0005-0000-0000-0000AE000000}"/>
    <cellStyle name="Notas 10 2" xfId="362" xr:uid="{D16224EA-CEC7-4AE5-A7BB-2EED159B7B1B}"/>
    <cellStyle name="Notas 2" xfId="157" xr:uid="{00000000-0005-0000-0000-0000AF000000}"/>
    <cellStyle name="Notas 2 2" xfId="158" xr:uid="{00000000-0005-0000-0000-0000B0000000}"/>
    <cellStyle name="Notas 2 3" xfId="363" xr:uid="{E07BC2B7-20E4-496E-BE31-66DBE506D7B1}"/>
    <cellStyle name="Notas 3" xfId="159" xr:uid="{00000000-0005-0000-0000-0000B1000000}"/>
    <cellStyle name="Notas 3 2" xfId="160" xr:uid="{00000000-0005-0000-0000-0000B2000000}"/>
    <cellStyle name="Notas 4" xfId="161" xr:uid="{00000000-0005-0000-0000-0000B3000000}"/>
    <cellStyle name="Notas 4 2" xfId="162" xr:uid="{00000000-0005-0000-0000-0000B4000000}"/>
    <cellStyle name="Notas 5" xfId="163" xr:uid="{00000000-0005-0000-0000-0000B5000000}"/>
    <cellStyle name="Notas 5 2" xfId="164" xr:uid="{00000000-0005-0000-0000-0000B6000000}"/>
    <cellStyle name="Notas 6" xfId="165" xr:uid="{00000000-0005-0000-0000-0000B7000000}"/>
    <cellStyle name="Notas 6 2" xfId="166" xr:uid="{00000000-0005-0000-0000-0000B8000000}"/>
    <cellStyle name="Notas 7" xfId="167" xr:uid="{00000000-0005-0000-0000-0000B9000000}"/>
    <cellStyle name="Notas 7 2" xfId="168" xr:uid="{00000000-0005-0000-0000-0000BA000000}"/>
    <cellStyle name="Notas 8" xfId="169" xr:uid="{00000000-0005-0000-0000-0000BB000000}"/>
    <cellStyle name="Notas 8 2" xfId="170" xr:uid="{00000000-0005-0000-0000-0000BC000000}"/>
    <cellStyle name="Notas 9" xfId="171" xr:uid="{00000000-0005-0000-0000-0000BD000000}"/>
    <cellStyle name="Notas 9 2" xfId="364" xr:uid="{305A30B1-9D21-4F4A-A045-D75C417AC481}"/>
    <cellStyle name="OPXArea" xfId="172" xr:uid="{00000000-0005-0000-0000-0000BE000000}"/>
    <cellStyle name="OPXButtonBar" xfId="173" xr:uid="{00000000-0005-0000-0000-0000BF000000}"/>
    <cellStyle name="OPXHeadingArea" xfId="174" xr:uid="{00000000-0005-0000-0000-0000C0000000}"/>
    <cellStyle name="OPXHeadingRange" xfId="175" xr:uid="{00000000-0005-0000-0000-0000C1000000}"/>
    <cellStyle name="OPXHeadingWorkbook" xfId="176" xr:uid="{00000000-0005-0000-0000-0000C2000000}"/>
    <cellStyle name="OPXInDate" xfId="177" xr:uid="{00000000-0005-0000-0000-0000C3000000}"/>
    <cellStyle name="OPXInFmat1" xfId="178" xr:uid="{00000000-0005-0000-0000-0000C4000000}"/>
    <cellStyle name="OPXInFmat10" xfId="179" xr:uid="{00000000-0005-0000-0000-0000C5000000}"/>
    <cellStyle name="OPXInFmat11" xfId="180" xr:uid="{00000000-0005-0000-0000-0000C6000000}"/>
    <cellStyle name="OPXInFmat2" xfId="181" xr:uid="{00000000-0005-0000-0000-0000C7000000}"/>
    <cellStyle name="OPXInFmat23" xfId="182" xr:uid="{00000000-0005-0000-0000-0000C8000000}"/>
    <cellStyle name="OPXInFmat25" xfId="183" xr:uid="{00000000-0005-0000-0000-0000C9000000}"/>
    <cellStyle name="OPXInFmat26" xfId="184" xr:uid="{00000000-0005-0000-0000-0000CA000000}"/>
    <cellStyle name="OPXInFmat27" xfId="185" xr:uid="{00000000-0005-0000-0000-0000CB000000}"/>
    <cellStyle name="OPXInFmat5" xfId="186" xr:uid="{00000000-0005-0000-0000-0000CC000000}"/>
    <cellStyle name="OPXInFmat6" xfId="187" xr:uid="{00000000-0005-0000-0000-0000CD000000}"/>
    <cellStyle name="OPXInFmat7" xfId="188" xr:uid="{00000000-0005-0000-0000-0000CE000000}"/>
    <cellStyle name="OPXInFmat8" xfId="189" xr:uid="{00000000-0005-0000-0000-0000CF000000}"/>
    <cellStyle name="OPXInFmat9" xfId="190" xr:uid="{00000000-0005-0000-0000-0000D0000000}"/>
    <cellStyle name="OPXInFmatRate61" xfId="191" xr:uid="{00000000-0005-0000-0000-0000D1000000}"/>
    <cellStyle name="OPXInFmatRate62" xfId="192" xr:uid="{00000000-0005-0000-0000-0000D2000000}"/>
    <cellStyle name="OPXInFmatRate63" xfId="193" xr:uid="{00000000-0005-0000-0000-0000D3000000}"/>
    <cellStyle name="OPXInFmatRate64" xfId="194" xr:uid="{00000000-0005-0000-0000-0000D4000000}"/>
    <cellStyle name="OPXInFmatRate65" xfId="195" xr:uid="{00000000-0005-0000-0000-0000D5000000}"/>
    <cellStyle name="OPXInFmatRate66" xfId="196" xr:uid="{00000000-0005-0000-0000-0000D6000000}"/>
    <cellStyle name="OPXInFmatRate67" xfId="197" xr:uid="{00000000-0005-0000-0000-0000D7000000}"/>
    <cellStyle name="OPXInFmatRate68" xfId="198" xr:uid="{00000000-0005-0000-0000-0000D8000000}"/>
    <cellStyle name="OPXInText" xfId="199" xr:uid="{00000000-0005-0000-0000-0000D9000000}"/>
    <cellStyle name="OPXInTextWrap" xfId="200" xr:uid="{00000000-0005-0000-0000-0000DA000000}"/>
    <cellStyle name="OPXInTime" xfId="201" xr:uid="{00000000-0005-0000-0000-0000DB000000}"/>
    <cellStyle name="OPXLiteralCenter" xfId="202" xr:uid="{00000000-0005-0000-0000-0000DC000000}"/>
    <cellStyle name="OPXLiteralCenterWrap" xfId="203" xr:uid="{00000000-0005-0000-0000-0000DD000000}"/>
    <cellStyle name="OPXLiteralDateLeft" xfId="204" xr:uid="{00000000-0005-0000-0000-0000DE000000}"/>
    <cellStyle name="OPXLiteralLeft" xfId="205" xr:uid="{00000000-0005-0000-0000-0000DF000000}"/>
    <cellStyle name="OPXLiteralLeftWrap" xfId="206" xr:uid="{00000000-0005-0000-0000-0000E0000000}"/>
    <cellStyle name="OPXLiteralRight" xfId="207" xr:uid="{00000000-0005-0000-0000-0000E1000000}"/>
    <cellStyle name="OPXLiteralRightWrap" xfId="208" xr:uid="{00000000-0005-0000-0000-0000E2000000}"/>
    <cellStyle name="OPXOutDate" xfId="209" xr:uid="{00000000-0005-0000-0000-0000E3000000}"/>
    <cellStyle name="OPXOutFmat1" xfId="210" xr:uid="{00000000-0005-0000-0000-0000E4000000}"/>
    <cellStyle name="OPXOutFmat10" xfId="211" xr:uid="{00000000-0005-0000-0000-0000E5000000}"/>
    <cellStyle name="OPXOutFmat11" xfId="212" xr:uid="{00000000-0005-0000-0000-0000E6000000}"/>
    <cellStyle name="OPXOutFmat2" xfId="213" xr:uid="{00000000-0005-0000-0000-0000E7000000}"/>
    <cellStyle name="OPXOutFmat23" xfId="214" xr:uid="{00000000-0005-0000-0000-0000E8000000}"/>
    <cellStyle name="OPXOutFmat25" xfId="215" xr:uid="{00000000-0005-0000-0000-0000E9000000}"/>
    <cellStyle name="OPXOutFmat26" xfId="216" xr:uid="{00000000-0005-0000-0000-0000EA000000}"/>
    <cellStyle name="OPXOutFmat27" xfId="217" xr:uid="{00000000-0005-0000-0000-0000EB000000}"/>
    <cellStyle name="OPXOutFmat5" xfId="218" xr:uid="{00000000-0005-0000-0000-0000EC000000}"/>
    <cellStyle name="OPXOutFmat6" xfId="219" xr:uid="{00000000-0005-0000-0000-0000ED000000}"/>
    <cellStyle name="OPXOutFmat7" xfId="220" xr:uid="{00000000-0005-0000-0000-0000EE000000}"/>
    <cellStyle name="OPXOutFmat8" xfId="221" xr:uid="{00000000-0005-0000-0000-0000EF000000}"/>
    <cellStyle name="OPXOutFmat9" xfId="222" xr:uid="{00000000-0005-0000-0000-0000F0000000}"/>
    <cellStyle name="OPXOutFmatRate61" xfId="223" xr:uid="{00000000-0005-0000-0000-0000F1000000}"/>
    <cellStyle name="OPXOutFmatRate62" xfId="224" xr:uid="{00000000-0005-0000-0000-0000F2000000}"/>
    <cellStyle name="OPXOutFmatRate63" xfId="225" xr:uid="{00000000-0005-0000-0000-0000F3000000}"/>
    <cellStyle name="OPXOutFmatRate64" xfId="226" xr:uid="{00000000-0005-0000-0000-0000F4000000}"/>
    <cellStyle name="OPXOutFmatRate65" xfId="227" xr:uid="{00000000-0005-0000-0000-0000F5000000}"/>
    <cellStyle name="OPXOutFmatRate66" xfId="228" xr:uid="{00000000-0005-0000-0000-0000F6000000}"/>
    <cellStyle name="OPXOutFmatRate67" xfId="229" xr:uid="{00000000-0005-0000-0000-0000F7000000}"/>
    <cellStyle name="OPXOutFmatRate68" xfId="230" xr:uid="{00000000-0005-0000-0000-0000F8000000}"/>
    <cellStyle name="OPXOutText" xfId="231" xr:uid="{00000000-0005-0000-0000-0000F9000000}"/>
    <cellStyle name="OPXOutTextWrap" xfId="232" xr:uid="{00000000-0005-0000-0000-0000FA000000}"/>
    <cellStyle name="OPXOutTime" xfId="233" xr:uid="{00000000-0005-0000-0000-0000FB000000}"/>
    <cellStyle name="OPXProtected" xfId="234" xr:uid="{00000000-0005-0000-0000-0000FC000000}"/>
    <cellStyle name="Percent [2]" xfId="235" xr:uid="{00000000-0005-0000-0000-0000FD000000}"/>
    <cellStyle name="Porcentaje 2" xfId="236" xr:uid="{00000000-0005-0000-0000-0000FE000000}"/>
    <cellStyle name="Porcentaje 3" xfId="237" xr:uid="{00000000-0005-0000-0000-0000FF000000}"/>
    <cellStyle name="Porcentaje 3 2" xfId="365" xr:uid="{8A88873F-D615-4C25-9C6D-FF52BB177D61}"/>
    <cellStyle name="Porcentual 2" xfId="238" xr:uid="{00000000-0005-0000-0000-000000010000}"/>
    <cellStyle name="Porcentual 2 2" xfId="239" xr:uid="{00000000-0005-0000-0000-000001010000}"/>
    <cellStyle name="Porcentual 2 3" xfId="240" xr:uid="{00000000-0005-0000-0000-000002010000}"/>
    <cellStyle name="Porcentual 2 4" xfId="241" xr:uid="{00000000-0005-0000-0000-000003010000}"/>
    <cellStyle name="Porcentual 2 5" xfId="366" xr:uid="{9EA12936-9C56-4B4C-A892-EA94BD372258}"/>
    <cellStyle name="Porcentual 3" xfId="242" xr:uid="{00000000-0005-0000-0000-000004010000}"/>
    <cellStyle name="Porcentual 3 2" xfId="243" xr:uid="{00000000-0005-0000-0000-000005010000}"/>
    <cellStyle name="Porcentual 4" xfId="244" xr:uid="{00000000-0005-0000-0000-000006010000}"/>
    <cellStyle name="STYL1 - Modelo1" xfId="245" xr:uid="{00000000-0005-0000-0000-000007010000}"/>
    <cellStyle name="Text" xfId="246" xr:uid="{00000000-0005-0000-0000-000008010000}"/>
    <cellStyle name="ДАТА" xfId="247" xr:uid="{00000000-0005-0000-0000-000009010000}"/>
    <cellStyle name="ДЕНЕЖНЫЙ_BOPENGC" xfId="248" xr:uid="{00000000-0005-0000-0000-00000A010000}"/>
    <cellStyle name="ЗАГОЛОВОК1" xfId="249" xr:uid="{00000000-0005-0000-0000-00000B010000}"/>
    <cellStyle name="ЗАГОЛОВОК2" xfId="250" xr:uid="{00000000-0005-0000-0000-00000C010000}"/>
    <cellStyle name="ИТОГОВЫЙ" xfId="251" xr:uid="{00000000-0005-0000-0000-00000D010000}"/>
    <cellStyle name="Обычный_BOPENGC" xfId="252" xr:uid="{00000000-0005-0000-0000-00000E010000}"/>
    <cellStyle name="ПРОЦЕНТНЫЙ_BOPENGC" xfId="253" xr:uid="{00000000-0005-0000-0000-00000F010000}"/>
    <cellStyle name="ТЕКСТ" xfId="254" xr:uid="{00000000-0005-0000-0000-000010010000}"/>
    <cellStyle name="ФИКСИРОВАННЫЙ" xfId="255" xr:uid="{00000000-0005-0000-0000-000011010000}"/>
    <cellStyle name="ФИНАНСОВЫЙ_BOPENGC" xfId="256" xr:uid="{00000000-0005-0000-0000-000012010000}"/>
  </cellStyles>
  <dxfs count="0"/>
  <tableStyles count="0" defaultTableStyle="TableStyleMedium9" defaultPivotStyle="PivotStyleLight16"/>
  <colors>
    <mruColors>
      <color rgb="FFFFFF99"/>
      <color rgb="FFA1FDDA"/>
      <color rgb="FFD1B2E8"/>
      <color rgb="FFFFABE3"/>
      <color rgb="FF4FFBB9"/>
      <color rgb="FF3366CC"/>
      <color rgb="FF76A2FA"/>
      <color rgb="FF00863D"/>
      <color rgb="FF9C5ACE"/>
      <color rgb="FF93B8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75786</xdr:colOff>
      <xdr:row>0</xdr:row>
      <xdr:rowOff>195470</xdr:rowOff>
    </xdr:from>
    <xdr:to>
      <xdr:col>32</xdr:col>
      <xdr:colOff>1060036</xdr:colOff>
      <xdr:row>4</xdr:row>
      <xdr:rowOff>126724</xdr:rowOff>
    </xdr:to>
    <xdr:pic>
      <xdr:nvPicPr>
        <xdr:cNvPr id="2" name="Imagen 1" descr="Logo del Banco de la República - Colombia, compuesto por la efigie de la Mariana Francesa mirando a la derecha.">
          <a:extLst>
            <a:ext uri="{FF2B5EF4-FFF2-40B4-BE49-F238E27FC236}">
              <a16:creationId xmlns:a16="http://schemas.microsoft.com/office/drawing/2014/main" id="{0B163F6D-424B-4604-B03A-BF1082898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18661" y="195470"/>
          <a:ext cx="984250" cy="96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duartgo\Downloads\estados-financieros-situacion-financiera-historico-1994-2024%20(6).xlsx" TargetMode="External"/><Relationship Id="rId1" Type="http://schemas.openxmlformats.org/officeDocument/2006/relationships/externalLinkPath" Target="file:///C:\Users\yduartgo\Downloads\estados-financieros-situacion-financiera-historico-1994-2024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stórico Est. de Sit. Financie"/>
    </sheetNames>
    <sheetDataSet>
      <sheetData sheetId="0">
        <row r="10">
          <cell r="B10">
            <v>6720386.0000000009</v>
          </cell>
          <cell r="C10">
            <v>8345243.0999999996</v>
          </cell>
          <cell r="D10">
            <v>9979721.6000000015</v>
          </cell>
          <cell r="E10">
            <v>12754272.6</v>
          </cell>
          <cell r="F10">
            <v>13206811.9</v>
          </cell>
          <cell r="G10">
            <v>15170527.600000001</v>
          </cell>
          <cell r="H10">
            <v>19689208.900000002</v>
          </cell>
          <cell r="I10">
            <v>23634453.000000004</v>
          </cell>
          <cell r="J10">
            <v>30525032.399999995</v>
          </cell>
          <cell r="K10">
            <v>30658419.100000001</v>
          </cell>
          <cell r="L10">
            <v>32356906.600000001</v>
          </cell>
          <cell r="M10">
            <v>34164893.199999988</v>
          </cell>
          <cell r="N10">
            <v>34567883.5</v>
          </cell>
          <cell r="O10">
            <v>42219445.299999997</v>
          </cell>
          <cell r="P10">
            <v>53938203</v>
          </cell>
          <cell r="Q10">
            <v>51851798.800000004</v>
          </cell>
          <cell r="R10">
            <v>54478665.300000004</v>
          </cell>
          <cell r="S10">
            <v>62754892.24478475</v>
          </cell>
          <cell r="T10">
            <v>66262816.922999561</v>
          </cell>
          <cell r="U10">
            <v>89595672</v>
          </cell>
          <cell r="V10">
            <v>120072829.19902013</v>
          </cell>
          <cell r="W10">
            <v>157320343.10100001</v>
          </cell>
          <cell r="X10">
            <v>146482669.646</v>
          </cell>
          <cell r="Y10">
            <v>147287023.56600001</v>
          </cell>
          <cell r="Z10">
            <v>163138505</v>
          </cell>
          <cell r="AA10">
            <v>179194585</v>
          </cell>
          <cell r="AB10">
            <v>209807089.96900001</v>
          </cell>
          <cell r="AC10">
            <v>240934550.35672101</v>
          </cell>
          <cell r="AD10">
            <v>286011474.50599998</v>
          </cell>
          <cell r="AE10">
            <v>234161155.565</v>
          </cell>
          <cell r="AF10">
            <v>281389032.77100003</v>
          </cell>
        </row>
        <row r="11">
          <cell r="B11">
            <v>1260</v>
          </cell>
          <cell r="C11">
            <v>861215.6</v>
          </cell>
          <cell r="D11">
            <v>716079.76212372014</v>
          </cell>
          <cell r="E11">
            <v>1095192</v>
          </cell>
          <cell r="F11">
            <v>2082897.2999999998</v>
          </cell>
          <cell r="G11">
            <v>5287812.9000000004</v>
          </cell>
          <cell r="H11">
            <v>4977608.9000000004</v>
          </cell>
          <cell r="I11">
            <v>3167373.5</v>
          </cell>
          <cell r="J11">
            <v>4583923.4000000004</v>
          </cell>
          <cell r="K11">
            <v>6799325.0999999996</v>
          </cell>
          <cell r="L11">
            <v>3495796.3</v>
          </cell>
          <cell r="M11">
            <v>6653927.0999999996</v>
          </cell>
          <cell r="N11">
            <v>9109215.0999999996</v>
          </cell>
          <cell r="O11">
            <v>6767370.2000000002</v>
          </cell>
          <cell r="P11">
            <v>2447282.1</v>
          </cell>
          <cell r="Q11">
            <v>4057146.6999999997</v>
          </cell>
          <cell r="R11">
            <v>3873198.5</v>
          </cell>
          <cell r="S11">
            <v>4910112.3</v>
          </cell>
          <cell r="T11">
            <v>3427742.4</v>
          </cell>
          <cell r="U11">
            <v>4215327.4552573999</v>
          </cell>
          <cell r="V11">
            <v>6887453.3684837101</v>
          </cell>
          <cell r="W11">
            <v>7028180.1129999999</v>
          </cell>
          <cell r="X11">
            <v>14709982.968</v>
          </cell>
          <cell r="Y11">
            <v>15690737.676000001</v>
          </cell>
          <cell r="Z11">
            <v>15959460</v>
          </cell>
          <cell r="AA11">
            <v>23823404</v>
          </cell>
          <cell r="AB11">
            <v>30912857.415999997</v>
          </cell>
          <cell r="AC11">
            <v>42309865.420249768</v>
          </cell>
          <cell r="AD11">
            <v>41404500.408</v>
          </cell>
          <cell r="AE11">
            <v>52767007.816</v>
          </cell>
          <cell r="AF11">
            <v>52105212.892999999</v>
          </cell>
        </row>
        <row r="12">
          <cell r="B12">
            <v>0</v>
          </cell>
          <cell r="C12">
            <v>232450</v>
          </cell>
          <cell r="D12">
            <v>0</v>
          </cell>
          <cell r="E12">
            <v>530500</v>
          </cell>
          <cell r="F12">
            <v>1140087.8999999999</v>
          </cell>
          <cell r="G12">
            <v>2892331.1</v>
          </cell>
          <cell r="H12">
            <v>1728958.2999999998</v>
          </cell>
          <cell r="I12">
            <v>1111408</v>
          </cell>
          <cell r="J12">
            <v>2212027.7000000002</v>
          </cell>
          <cell r="K12">
            <v>3597909.5</v>
          </cell>
          <cell r="L12">
            <v>2511764.2999999998</v>
          </cell>
          <cell r="M12">
            <v>4050357.4</v>
          </cell>
          <cell r="N12">
            <v>6636279.7000000002</v>
          </cell>
          <cell r="O12">
            <v>5403246</v>
          </cell>
          <cell r="P12">
            <v>1546990</v>
          </cell>
          <cell r="Q12">
            <v>459650</v>
          </cell>
          <cell r="R12">
            <v>2538700</v>
          </cell>
          <cell r="S12">
            <v>3749142</v>
          </cell>
          <cell r="T12">
            <v>2528881</v>
          </cell>
          <cell r="U12">
            <v>4085534</v>
          </cell>
          <cell r="V12">
            <v>6884760</v>
          </cell>
          <cell r="W12">
            <v>6909713.7259999998</v>
          </cell>
          <cell r="X12">
            <v>5816678.8660000004</v>
          </cell>
          <cell r="Y12">
            <v>4175835.2080000001</v>
          </cell>
          <cell r="Z12">
            <v>9132135</v>
          </cell>
          <cell r="AA12">
            <v>8601987</v>
          </cell>
          <cell r="AB12">
            <v>4698953.9680000003</v>
          </cell>
          <cell r="AC12">
            <v>10122409.780283099</v>
          </cell>
          <cell r="AD12">
            <v>5297268.4819999998</v>
          </cell>
          <cell r="AE12">
            <v>8880090.7290000003</v>
          </cell>
          <cell r="AF12">
            <v>24042574.079999998</v>
          </cell>
        </row>
        <row r="13">
          <cell r="B13">
            <v>1260</v>
          </cell>
          <cell r="C13">
            <v>628765.6</v>
          </cell>
          <cell r="D13">
            <v>716079.76212372014</v>
          </cell>
          <cell r="E13">
            <v>564692</v>
          </cell>
          <cell r="F13">
            <v>942809.4</v>
          </cell>
          <cell r="G13">
            <v>2395481.8000000003</v>
          </cell>
          <cell r="H13">
            <v>3248650.6</v>
          </cell>
          <cell r="I13">
            <v>2055965.5</v>
          </cell>
          <cell r="J13">
            <v>2371895.6999999997</v>
          </cell>
          <cell r="K13">
            <v>3201415.5999999996</v>
          </cell>
          <cell r="L13">
            <v>984032</v>
          </cell>
          <cell r="M13">
            <v>2603569.7000000002</v>
          </cell>
          <cell r="N13">
            <v>2472935.4</v>
          </cell>
          <cell r="O13">
            <v>1364124.2</v>
          </cell>
          <cell r="P13">
            <v>900292.1</v>
          </cell>
          <cell r="Q13">
            <v>3597496.6999999997</v>
          </cell>
          <cell r="R13">
            <v>1334498.5</v>
          </cell>
          <cell r="S13">
            <v>1160970.3</v>
          </cell>
          <cell r="T13">
            <v>898861.4</v>
          </cell>
          <cell r="U13">
            <v>129793.45525739998</v>
          </cell>
          <cell r="V13">
            <v>2693.3684837100004</v>
          </cell>
          <cell r="W13">
            <v>118466.387</v>
          </cell>
          <cell r="X13">
            <v>8893304.102</v>
          </cell>
          <cell r="Y13">
            <v>11514902.468</v>
          </cell>
          <cell r="Z13">
            <v>6827325</v>
          </cell>
          <cell r="AA13">
            <v>15221417</v>
          </cell>
          <cell r="AB13">
            <v>21088312.123</v>
          </cell>
          <cell r="AC13">
            <v>30989035.159845799</v>
          </cell>
          <cell r="AD13">
            <v>35909310.788999997</v>
          </cell>
          <cell r="AE13">
            <v>43886917.086999997</v>
          </cell>
          <cell r="AF13">
            <v>28062638.813000001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5125591.3250000002</v>
          </cell>
          <cell r="AC14">
            <v>1198420.4801208701</v>
          </cell>
          <cell r="AD14">
            <v>197921.13699999999</v>
          </cell>
          <cell r="AE14">
            <v>0</v>
          </cell>
          <cell r="AF14">
            <v>0</v>
          </cell>
        </row>
        <row r="15">
          <cell r="AC15">
            <v>0</v>
          </cell>
          <cell r="AD15">
            <v>0</v>
          </cell>
          <cell r="AE15">
            <v>15040.334999999999</v>
          </cell>
          <cell r="A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4372.55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4372.55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B18">
            <v>930543.6</v>
          </cell>
          <cell r="C18">
            <v>1048410.8</v>
          </cell>
          <cell r="D18">
            <v>1032506.6</v>
          </cell>
          <cell r="E18">
            <v>1059457.7</v>
          </cell>
          <cell r="F18">
            <v>967217.6</v>
          </cell>
          <cell r="G18">
            <v>2059569.8</v>
          </cell>
          <cell r="H18">
            <v>2268611.2999999998</v>
          </cell>
          <cell r="I18">
            <v>2482283.5</v>
          </cell>
          <cell r="J18">
            <v>2680531.4</v>
          </cell>
          <cell r="K18">
            <v>3253863.7</v>
          </cell>
          <cell r="L18">
            <v>3007090.5</v>
          </cell>
          <cell r="M18">
            <v>2834021.5999999996</v>
          </cell>
          <cell r="N18">
            <v>2802035.0999999996</v>
          </cell>
          <cell r="O18">
            <v>2570694.2000000002</v>
          </cell>
          <cell r="P18">
            <v>2537813</v>
          </cell>
          <cell r="Q18">
            <v>2802107.8</v>
          </cell>
          <cell r="R18">
            <v>2798270.1</v>
          </cell>
          <cell r="S18">
            <v>2758921.6518773199</v>
          </cell>
          <cell r="T18">
            <v>2563751.2999999998</v>
          </cell>
          <cell r="U18">
            <v>2606825.2877881099</v>
          </cell>
          <cell r="V18">
            <v>2996767.0996730896</v>
          </cell>
          <cell r="W18">
            <v>3795239.71</v>
          </cell>
          <cell r="X18">
            <v>10108600.301000001</v>
          </cell>
          <cell r="Y18">
            <v>9449973.5160000008</v>
          </cell>
          <cell r="Z18">
            <v>9232470</v>
          </cell>
          <cell r="AA18">
            <v>9349376</v>
          </cell>
          <cell r="AB18">
            <v>10125682.725</v>
          </cell>
          <cell r="AC18">
            <v>10492740.9362185</v>
          </cell>
          <cell r="AD18">
            <v>8721931.3760000002</v>
          </cell>
          <cell r="AE18">
            <v>10052216.252</v>
          </cell>
          <cell r="AF18">
            <v>8288908.6730000004</v>
          </cell>
        </row>
        <row r="19">
          <cell r="B19">
            <v>1645948.6000000006</v>
          </cell>
          <cell r="C19">
            <v>833566.79999999888</v>
          </cell>
          <cell r="D19">
            <v>1070598.9650250301</v>
          </cell>
          <cell r="E19">
            <v>1252306</v>
          </cell>
          <cell r="F19">
            <v>1860626.7000000011</v>
          </cell>
          <cell r="G19">
            <v>2011638.1000000052</v>
          </cell>
          <cell r="H19">
            <v>2213792.4999999925</v>
          </cell>
          <cell r="I19">
            <v>2590343.200000003</v>
          </cell>
          <cell r="J19">
            <v>2895961.5</v>
          </cell>
          <cell r="K19">
            <v>2996077.4999999925</v>
          </cell>
          <cell r="L19">
            <v>2986187.6999999955</v>
          </cell>
          <cell r="M19">
            <v>2964824.3999999985</v>
          </cell>
          <cell r="N19">
            <v>3087040.799999997</v>
          </cell>
          <cell r="O19">
            <v>3191435.3999999985</v>
          </cell>
          <cell r="P19">
            <v>3585042.3000000045</v>
          </cell>
          <cell r="Q19">
            <v>3673471.700000003</v>
          </cell>
          <cell r="R19">
            <v>3649494.6000000015</v>
          </cell>
          <cell r="S19">
            <v>3401405.3641766757</v>
          </cell>
          <cell r="T19">
            <v>3723611.700000003</v>
          </cell>
          <cell r="U19">
            <v>3830631.7654046118</v>
          </cell>
          <cell r="V19">
            <v>4080050.2765681595</v>
          </cell>
          <cell r="W19">
            <v>2122580.8554599583</v>
          </cell>
          <cell r="X19">
            <v>2388413.468069613</v>
          </cell>
          <cell r="Y19">
            <v>2456099.3125909865</v>
          </cell>
          <cell r="Z19">
            <v>2573195</v>
          </cell>
          <cell r="AA19">
            <v>2639836</v>
          </cell>
          <cell r="AB19">
            <v>2753285.1910000001</v>
          </cell>
          <cell r="AC19">
            <v>2882507.3223471097</v>
          </cell>
          <cell r="AD19">
            <v>2980577.0860000001</v>
          </cell>
          <cell r="AE19">
            <v>3213011.1470000003</v>
          </cell>
          <cell r="AF19">
            <v>3331357.0010000002</v>
          </cell>
        </row>
        <row r="20">
          <cell r="B20">
            <v>9298138.2000000011</v>
          </cell>
          <cell r="C20">
            <v>11088436.299999999</v>
          </cell>
          <cell r="D20">
            <v>12798906.927148752</v>
          </cell>
          <cell r="E20">
            <v>16161228.299999999</v>
          </cell>
          <cell r="F20">
            <v>18117553.5</v>
          </cell>
          <cell r="G20">
            <v>24529548.400000006</v>
          </cell>
          <cell r="H20">
            <v>29149221.599999998</v>
          </cell>
          <cell r="I20">
            <v>31874453.200000007</v>
          </cell>
          <cell r="J20">
            <v>40685448.699999996</v>
          </cell>
          <cell r="K20">
            <v>43707685.399999999</v>
          </cell>
          <cell r="L20">
            <v>41845981.099999994</v>
          </cell>
          <cell r="M20">
            <v>46617666.29999999</v>
          </cell>
          <cell r="N20">
            <v>49566174.5</v>
          </cell>
          <cell r="O20">
            <v>54748945.100000001</v>
          </cell>
          <cell r="P20">
            <v>62508340.400000006</v>
          </cell>
          <cell r="Q20">
            <v>62384525.000000007</v>
          </cell>
          <cell r="R20">
            <v>64799628.500000007</v>
          </cell>
          <cell r="S20">
            <v>73825331.560838744</v>
          </cell>
          <cell r="T20">
            <v>75977922.322999567</v>
          </cell>
          <cell r="U20">
            <v>100248456.50845012</v>
          </cell>
          <cell r="V20">
            <v>134037099.94374509</v>
          </cell>
          <cell r="W20">
            <v>170266343.77945998</v>
          </cell>
          <cell r="X20">
            <v>173689666.3830696</v>
          </cell>
          <cell r="Y20">
            <v>174883834.070591</v>
          </cell>
          <cell r="Z20">
            <v>190903630</v>
          </cell>
          <cell r="AA20">
            <v>215007201</v>
          </cell>
          <cell r="AB20">
            <v>253603287.85100004</v>
          </cell>
          <cell r="AC20">
            <v>296619664.03553641</v>
          </cell>
          <cell r="AD20">
            <v>339118483.37599999</v>
          </cell>
          <cell r="AE20">
            <v>300208431.11499995</v>
          </cell>
          <cell r="AF20">
            <v>345114511.338</v>
          </cell>
        </row>
        <row r="22">
          <cell r="B22">
            <v>83548</v>
          </cell>
          <cell r="C22">
            <v>131128</v>
          </cell>
          <cell r="D22">
            <v>43761.3</v>
          </cell>
          <cell r="E22">
            <v>5494.1</v>
          </cell>
          <cell r="F22">
            <v>1125.7</v>
          </cell>
          <cell r="G22">
            <v>4303.3</v>
          </cell>
          <cell r="H22">
            <v>4268.8999999999996</v>
          </cell>
          <cell r="I22">
            <v>123013</v>
          </cell>
          <cell r="J22">
            <v>10227.400000000001</v>
          </cell>
          <cell r="K22">
            <v>16181.300000000001</v>
          </cell>
          <cell r="L22">
            <v>9824.5</v>
          </cell>
          <cell r="M22">
            <v>21014.799999999999</v>
          </cell>
          <cell r="N22">
            <v>11071.1</v>
          </cell>
          <cell r="O22">
            <v>12876.6</v>
          </cell>
          <cell r="P22">
            <v>25426.9</v>
          </cell>
          <cell r="Q22">
            <v>18825.8</v>
          </cell>
          <cell r="R22">
            <v>22421.8</v>
          </cell>
          <cell r="S22">
            <v>4835.6189218300005</v>
          </cell>
          <cell r="T22">
            <v>13239.699999999999</v>
          </cell>
          <cell r="U22">
            <v>5522806</v>
          </cell>
          <cell r="V22">
            <v>6854234.6518925102</v>
          </cell>
          <cell r="W22">
            <v>10142067.946</v>
          </cell>
          <cell r="X22">
            <v>6425633.1430000002</v>
          </cell>
          <cell r="Y22">
            <v>5161953.8689999999</v>
          </cell>
          <cell r="Z22">
            <v>5873614</v>
          </cell>
          <cell r="AA22">
            <v>4958260</v>
          </cell>
          <cell r="AB22">
            <v>7183899.3020000001</v>
          </cell>
          <cell r="AC22">
            <v>7721372.2382064695</v>
          </cell>
          <cell r="AD22">
            <v>10535354.865</v>
          </cell>
          <cell r="AE22">
            <v>6335158.6699999999</v>
          </cell>
          <cell r="AF22">
            <v>5900157.1320000002</v>
          </cell>
        </row>
        <row r="23">
          <cell r="B23">
            <v>963175.6</v>
          </cell>
          <cell r="C23">
            <v>1153659.6000000001</v>
          </cell>
          <cell r="D23">
            <v>1105640.3</v>
          </cell>
          <cell r="E23">
            <v>1056158.2</v>
          </cell>
          <cell r="F23">
            <v>958624.2</v>
          </cell>
          <cell r="G23">
            <v>1997918.5</v>
          </cell>
          <cell r="H23">
            <v>2061356.8</v>
          </cell>
          <cell r="I23">
            <v>2164112.9000000004</v>
          </cell>
          <cell r="J23">
            <v>2264003.4</v>
          </cell>
          <cell r="K23">
            <v>2827586.3000000003</v>
          </cell>
          <cell r="L23">
            <v>2482586.7999999998</v>
          </cell>
          <cell r="M23">
            <v>2284633.4</v>
          </cell>
          <cell r="N23">
            <v>2243410.1100000003</v>
          </cell>
          <cell r="O23">
            <v>2051580.5</v>
          </cell>
          <cell r="P23">
            <v>1939763.7999999998</v>
          </cell>
          <cell r="Q23">
            <v>4259806.3999999994</v>
          </cell>
          <cell r="R23">
            <v>4118173.1</v>
          </cell>
          <cell r="S23">
            <v>3880212.7021004399</v>
          </cell>
          <cell r="T23">
            <v>3564614.3</v>
          </cell>
          <cell r="U23">
            <v>3708254.3951394102</v>
          </cell>
          <cell r="V23">
            <v>4224770.7659999998</v>
          </cell>
          <cell r="W23">
            <v>5273044.6610000003</v>
          </cell>
          <cell r="X23">
            <v>11452601.618000001</v>
          </cell>
          <cell r="Y23">
            <v>11131348.844000001</v>
          </cell>
          <cell r="Z23">
            <v>10980319.718</v>
          </cell>
          <cell r="AA23">
            <v>11040735.569</v>
          </cell>
          <cell r="AB23">
            <v>12067341.847999999</v>
          </cell>
          <cell r="AC23">
            <v>23602912.126279801</v>
          </cell>
          <cell r="AD23">
            <v>25693194.201000001</v>
          </cell>
          <cell r="AE23">
            <v>23656953.171</v>
          </cell>
          <cell r="AF23">
            <v>23521063.817000002</v>
          </cell>
        </row>
        <row r="24">
          <cell r="B24">
            <v>2569194.2719669999</v>
          </cell>
          <cell r="C24">
            <v>3276225.4081310001</v>
          </cell>
          <cell r="D24">
            <v>3887809.6452560001</v>
          </cell>
          <cell r="E24">
            <v>5046136.3290839996</v>
          </cell>
          <cell r="F24">
            <v>5623037.3883579997</v>
          </cell>
          <cell r="G24">
            <v>7457633.5343340002</v>
          </cell>
          <cell r="H24">
            <v>8698575.9391259998</v>
          </cell>
          <cell r="I24">
            <v>9990834.801732</v>
          </cell>
          <cell r="J24">
            <v>12013059.419662001</v>
          </cell>
          <cell r="K24">
            <v>14398284.549660999</v>
          </cell>
          <cell r="L24">
            <v>16278571.156799</v>
          </cell>
          <cell r="M24">
            <v>19177831.390923001</v>
          </cell>
          <cell r="N24">
            <v>23924958.323279999</v>
          </cell>
          <cell r="O24">
            <v>26841567.842971001</v>
          </cell>
          <cell r="P24">
            <v>29875427.774503998</v>
          </cell>
          <cell r="Q24">
            <v>31588104.713165998</v>
          </cell>
          <cell r="R24">
            <v>35914676.465654001</v>
          </cell>
          <cell r="S24">
            <v>40310380.544414997</v>
          </cell>
          <cell r="T24">
            <v>42940513.884277999</v>
          </cell>
          <cell r="U24">
            <v>48018898.476222001</v>
          </cell>
          <cell r="V24">
            <v>55129935.997983001</v>
          </cell>
          <cell r="W24">
            <v>65167063.825999998</v>
          </cell>
          <cell r="X24">
            <v>67350172.929000005</v>
          </cell>
          <cell r="Y24">
            <v>71920238.534999996</v>
          </cell>
          <cell r="Z24">
            <v>78344414</v>
          </cell>
          <cell r="AA24">
            <v>89129307</v>
          </cell>
          <cell r="AB24">
            <v>108672831.90899999</v>
          </cell>
          <cell r="AC24">
            <v>122440363.79859</v>
          </cell>
          <cell r="AD24">
            <v>131852069.22499999</v>
          </cell>
          <cell r="AE24">
            <v>130706236.345</v>
          </cell>
          <cell r="AF24">
            <v>151954904.73699999</v>
          </cell>
        </row>
        <row r="25">
          <cell r="B25">
            <v>2551423.9824826596</v>
          </cell>
          <cell r="C25">
            <v>2940167.9778441899</v>
          </cell>
          <cell r="D25">
            <v>2796043.87179456</v>
          </cell>
          <cell r="E25">
            <v>3292517.9</v>
          </cell>
          <cell r="F25">
            <v>1231957</v>
          </cell>
          <cell r="G25">
            <v>2097890.8217682601</v>
          </cell>
          <cell r="H25">
            <v>1960475.3852451399</v>
          </cell>
          <cell r="I25">
            <v>1496143.53734256</v>
          </cell>
          <cell r="J25">
            <v>1887549.0536155198</v>
          </cell>
          <cell r="K25">
            <v>2165556.7397811604</v>
          </cell>
          <cell r="L25">
            <v>2714333.5898110303</v>
          </cell>
          <cell r="M25">
            <v>3611281.3276413702</v>
          </cell>
          <cell r="N25">
            <v>2725701.1210753806</v>
          </cell>
          <cell r="O25">
            <v>5284370.7184103606</v>
          </cell>
          <cell r="P25">
            <v>5797753.5665852595</v>
          </cell>
          <cell r="Q25">
            <v>7731011.7336906698</v>
          </cell>
          <cell r="R25">
            <v>8585103.0554753803</v>
          </cell>
          <cell r="S25">
            <v>10333536.6030162</v>
          </cell>
          <cell r="T25">
            <v>13030652.965569802</v>
          </cell>
          <cell r="U25">
            <v>16318597.351206001</v>
          </cell>
          <cell r="V25">
            <v>13483816.123038599</v>
          </cell>
          <cell r="W25">
            <v>16025364.375</v>
          </cell>
          <cell r="X25">
            <v>15716428.334000001</v>
          </cell>
          <cell r="Y25">
            <v>14998005.991</v>
          </cell>
          <cell r="Z25">
            <v>17584394</v>
          </cell>
          <cell r="AA25">
            <v>21076216</v>
          </cell>
          <cell r="AB25">
            <v>22607492.177000001</v>
          </cell>
          <cell r="AC25">
            <v>21331827.641685929</v>
          </cell>
          <cell r="AD25">
            <v>23264208.127</v>
          </cell>
          <cell r="AE25">
            <v>22830437.814999998</v>
          </cell>
          <cell r="AF25">
            <v>19035285.011999998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1087337.1940065899</v>
          </cell>
          <cell r="AC26">
            <v>1146150.6587229299</v>
          </cell>
          <cell r="AD26">
            <v>3460464.4180000001</v>
          </cell>
          <cell r="AE26">
            <v>2095851.8670000001</v>
          </cell>
          <cell r="AF26">
            <v>1722476.507</v>
          </cell>
        </row>
        <row r="27">
          <cell r="B27">
            <v>2551423.9824826596</v>
          </cell>
          <cell r="C27">
            <v>2940167.9778441899</v>
          </cell>
          <cell r="D27">
            <v>2796043.87179456</v>
          </cell>
          <cell r="E27">
            <v>3292517.9</v>
          </cell>
          <cell r="F27">
            <v>1231957</v>
          </cell>
          <cell r="G27">
            <v>2097890.8217682601</v>
          </cell>
          <cell r="H27">
            <v>1960475.3852451399</v>
          </cell>
          <cell r="I27">
            <v>1496143.53734256</v>
          </cell>
          <cell r="J27">
            <v>1887549.0536155198</v>
          </cell>
          <cell r="K27">
            <v>2165556.7397811604</v>
          </cell>
          <cell r="L27">
            <v>2714333.5898110303</v>
          </cell>
          <cell r="M27">
            <v>3611281.3276413702</v>
          </cell>
          <cell r="N27">
            <v>2725701.1210753806</v>
          </cell>
          <cell r="O27">
            <v>5284370.7184103606</v>
          </cell>
          <cell r="P27">
            <v>5797753.5665852595</v>
          </cell>
          <cell r="Q27">
            <v>7731011.7336906698</v>
          </cell>
          <cell r="R27">
            <v>8585103.0554753803</v>
          </cell>
          <cell r="S27">
            <v>10333536.6030162</v>
          </cell>
          <cell r="T27">
            <v>13030652.965569802</v>
          </cell>
          <cell r="U27">
            <v>16318597.351206001</v>
          </cell>
          <cell r="V27">
            <v>13483816.123038599</v>
          </cell>
          <cell r="W27">
            <v>16025364.375</v>
          </cell>
          <cell r="X27">
            <v>15716428.334000001</v>
          </cell>
          <cell r="Y27">
            <v>14998005.991</v>
          </cell>
          <cell r="Z27">
            <v>17584394</v>
          </cell>
          <cell r="AA27">
            <v>21076216</v>
          </cell>
          <cell r="AB27">
            <v>21520154.982993413</v>
          </cell>
          <cell r="AC27">
            <v>20185676.982962999</v>
          </cell>
          <cell r="AD27">
            <v>19803743.708999999</v>
          </cell>
          <cell r="AE27">
            <v>20734585.947999999</v>
          </cell>
          <cell r="AF27">
            <v>17312808.504999999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259170</v>
          </cell>
          <cell r="P28">
            <v>1624352.6</v>
          </cell>
          <cell r="Q28">
            <v>829937</v>
          </cell>
          <cell r="R28">
            <v>935003.5</v>
          </cell>
          <cell r="S28">
            <v>611620</v>
          </cell>
          <cell r="T28">
            <v>2688010.8457460003</v>
          </cell>
          <cell r="U28">
            <v>10170514.13042433</v>
          </cell>
          <cell r="V28">
            <v>13163586.9145553</v>
          </cell>
          <cell r="W28">
            <v>5416521.6639999999</v>
          </cell>
          <cell r="X28">
            <v>83228.09</v>
          </cell>
          <cell r="Y28">
            <v>278309.39199999999</v>
          </cell>
          <cell r="Z28">
            <v>68239</v>
          </cell>
          <cell r="AA28">
            <v>54989</v>
          </cell>
          <cell r="AB28">
            <v>2864708.1740000001</v>
          </cell>
          <cell r="AC28">
            <v>3348799.979415</v>
          </cell>
          <cell r="AD28">
            <v>2019519.8629999999</v>
          </cell>
          <cell r="AE28">
            <v>8393415.7760000005</v>
          </cell>
          <cell r="AF28">
            <v>9371514.3949999996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2041469.8457460001</v>
          </cell>
          <cell r="U29">
            <v>9984379.13042433</v>
          </cell>
          <cell r="V29">
            <v>13092710.9145553</v>
          </cell>
          <cell r="W29">
            <v>5063800.0949999997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259170</v>
          </cell>
          <cell r="P30">
            <v>1624352.6</v>
          </cell>
          <cell r="Q30">
            <v>829937</v>
          </cell>
          <cell r="R30">
            <v>935003.5</v>
          </cell>
          <cell r="S30">
            <v>611620</v>
          </cell>
          <cell r="T30">
            <v>646541</v>
          </cell>
          <cell r="U30">
            <v>186135</v>
          </cell>
          <cell r="V30">
            <v>70876</v>
          </cell>
          <cell r="W30">
            <v>352721.56900000002</v>
          </cell>
          <cell r="X30">
            <v>83228.09</v>
          </cell>
          <cell r="Y30">
            <v>278309.39199999999</v>
          </cell>
          <cell r="Z30">
            <v>68239</v>
          </cell>
          <cell r="AA30">
            <v>54989</v>
          </cell>
          <cell r="AB30">
            <v>2864708.1740000001</v>
          </cell>
          <cell r="AC30">
            <v>3348799.979415</v>
          </cell>
          <cell r="AD30">
            <v>2019519.8629999999</v>
          </cell>
          <cell r="AE30">
            <v>8393415.7760000005</v>
          </cell>
          <cell r="AF30">
            <v>9371514.3949999996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4496000</v>
          </cell>
          <cell r="P34">
            <v>2412000</v>
          </cell>
          <cell r="Q34">
            <v>2245000</v>
          </cell>
          <cell r="R34">
            <v>3010000</v>
          </cell>
          <cell r="S34">
            <v>5419000</v>
          </cell>
          <cell r="T34">
            <v>6322000</v>
          </cell>
          <cell r="U34">
            <v>4335000</v>
          </cell>
          <cell r="V34">
            <v>7550000</v>
          </cell>
          <cell r="W34">
            <v>3908767.44</v>
          </cell>
          <cell r="X34">
            <v>14385814.405999999</v>
          </cell>
          <cell r="Y34">
            <v>13537098.870999999</v>
          </cell>
          <cell r="Z34">
            <v>7943116</v>
          </cell>
          <cell r="AA34">
            <v>12031411</v>
          </cell>
          <cell r="AB34">
            <v>13217482.547</v>
          </cell>
          <cell r="AC34">
            <v>9617251.0106678493</v>
          </cell>
          <cell r="AD34">
            <v>3404917.3470000001</v>
          </cell>
          <cell r="AE34">
            <v>4621627.4220000003</v>
          </cell>
          <cell r="AF34">
            <v>1746969.2309999999</v>
          </cell>
        </row>
        <row r="35">
          <cell r="B35">
            <v>1897627.2761113201</v>
          </cell>
          <cell r="C35">
            <v>664377.59974719002</v>
          </cell>
          <cell r="D35">
            <v>1919255.9312565799</v>
          </cell>
          <cell r="E35">
            <v>865437.47091600089</v>
          </cell>
          <cell r="F35">
            <v>932084.39549688995</v>
          </cell>
          <cell r="G35">
            <v>1212663.7097707801</v>
          </cell>
          <cell r="H35">
            <v>1096816.5003472099</v>
          </cell>
          <cell r="I35">
            <v>1514460.8084054398</v>
          </cell>
          <cell r="J35">
            <v>1526649.3089648802</v>
          </cell>
          <cell r="K35">
            <v>1355212.5517250397</v>
          </cell>
          <cell r="L35">
            <v>2338326.6253718706</v>
          </cell>
          <cell r="M35">
            <v>5101885.195404131</v>
          </cell>
          <cell r="N35">
            <v>4015438.5525319194</v>
          </cell>
          <cell r="O35">
            <v>2586233.6383078396</v>
          </cell>
          <cell r="P35">
            <v>1784979.9947305401</v>
          </cell>
          <cell r="Q35">
            <v>1872151.4213537304</v>
          </cell>
          <cell r="R35">
            <v>1600160.7667861101</v>
          </cell>
          <cell r="S35">
            <v>1727842.2868005298</v>
          </cell>
          <cell r="T35">
            <v>1704370.4115682999</v>
          </cell>
          <cell r="U35">
            <v>1698474.4351910697</v>
          </cell>
          <cell r="V35">
            <v>1700267.6571455905</v>
          </cell>
          <cell r="W35">
            <v>1257230.9669999899</v>
          </cell>
          <cell r="X35">
            <v>1415182.3589999992</v>
          </cell>
          <cell r="Y35">
            <v>462467.07299999893</v>
          </cell>
          <cell r="Z35">
            <v>464416.28199999966</v>
          </cell>
          <cell r="AA35">
            <v>188233.43099999987</v>
          </cell>
          <cell r="AB35">
            <v>215078.88399999999</v>
          </cell>
          <cell r="AC35">
            <v>202502.27082096</v>
          </cell>
          <cell r="AD35">
            <v>248625.92499999999</v>
          </cell>
          <cell r="AE35">
            <v>268967.071</v>
          </cell>
          <cell r="AF35">
            <v>321040.62199999997</v>
          </cell>
        </row>
        <row r="36">
          <cell r="B36">
            <v>8064969.1305609792</v>
          </cell>
          <cell r="C36">
            <v>8165558.5857223803</v>
          </cell>
          <cell r="D36">
            <v>9752511.0483071394</v>
          </cell>
          <cell r="E36">
            <v>10265744</v>
          </cell>
          <cell r="F36">
            <v>8746828.6838548891</v>
          </cell>
          <cell r="G36">
            <v>12770409.865873041</v>
          </cell>
          <cell r="H36">
            <v>13821493.52471835</v>
          </cell>
          <cell r="I36">
            <v>15288565.04748</v>
          </cell>
          <cell r="J36">
            <v>17701488.582242399</v>
          </cell>
          <cell r="K36">
            <v>20762821.441167202</v>
          </cell>
          <cell r="L36">
            <v>23823642.671981901</v>
          </cell>
          <cell r="M36">
            <v>30196646.113968503</v>
          </cell>
          <cell r="N36">
            <v>32920579.206887301</v>
          </cell>
          <cell r="O36">
            <v>41531799.299689204</v>
          </cell>
          <cell r="P36">
            <v>43459704.6358198</v>
          </cell>
          <cell r="Q36">
            <v>48544837.068210401</v>
          </cell>
          <cell r="R36">
            <v>54185538.687915489</v>
          </cell>
          <cell r="S36">
            <v>62287427.755254</v>
          </cell>
          <cell r="T36">
            <v>70263402.107162103</v>
          </cell>
          <cell r="U36">
            <v>89772544.78818281</v>
          </cell>
          <cell r="V36">
            <v>102106612.110615</v>
          </cell>
          <cell r="W36">
            <v>107190060.87899999</v>
          </cell>
          <cell r="X36">
            <v>116829060.87900001</v>
          </cell>
          <cell r="Y36">
            <v>117489422.575</v>
          </cell>
          <cell r="Z36">
            <v>121258513</v>
          </cell>
          <cell r="AA36">
            <v>138479152</v>
          </cell>
          <cell r="AB36">
            <v>166828834.84099999</v>
          </cell>
          <cell r="AC36">
            <v>188265029.06566602</v>
          </cell>
          <cell r="AD36">
            <v>197017889.55300003</v>
          </cell>
          <cell r="AE36">
            <v>196812796.26999998</v>
          </cell>
          <cell r="AF36">
            <v>211850934.94600001</v>
          </cell>
        </row>
        <row r="38">
          <cell r="B38">
            <v>12711.445</v>
          </cell>
          <cell r="C38">
            <v>12711.445</v>
          </cell>
          <cell r="D38">
            <v>12711.445</v>
          </cell>
          <cell r="E38">
            <v>12711.445</v>
          </cell>
          <cell r="F38">
            <v>12711.445</v>
          </cell>
          <cell r="G38">
            <v>12711.445</v>
          </cell>
          <cell r="H38">
            <v>12711.445</v>
          </cell>
          <cell r="I38">
            <v>12711.445</v>
          </cell>
          <cell r="J38">
            <v>12711.445</v>
          </cell>
          <cell r="K38">
            <v>12711.445</v>
          </cell>
          <cell r="L38">
            <v>12711.445</v>
          </cell>
          <cell r="M38">
            <v>12711.445</v>
          </cell>
          <cell r="N38">
            <v>12711.445</v>
          </cell>
          <cell r="O38">
            <v>12711.445</v>
          </cell>
          <cell r="P38">
            <v>12711.445</v>
          </cell>
          <cell r="Q38">
            <v>12711.445</v>
          </cell>
          <cell r="R38">
            <v>12711.445</v>
          </cell>
          <cell r="S38">
            <v>12711.445</v>
          </cell>
          <cell r="T38">
            <v>12711.445</v>
          </cell>
          <cell r="U38">
            <v>12711.445</v>
          </cell>
          <cell r="V38">
            <v>12711.445</v>
          </cell>
          <cell r="W38">
            <v>12711.445</v>
          </cell>
          <cell r="X38">
            <v>12711.445</v>
          </cell>
          <cell r="Y38">
            <v>12711.445</v>
          </cell>
          <cell r="Z38">
            <v>12711.445</v>
          </cell>
          <cell r="AA38">
            <v>12711.445</v>
          </cell>
          <cell r="AB38">
            <v>12711.445</v>
          </cell>
          <cell r="AC38">
            <v>12711.444987139999</v>
          </cell>
          <cell r="AD38">
            <v>12711.445</v>
          </cell>
          <cell r="AE38">
            <v>12711.445</v>
          </cell>
          <cell r="AF38">
            <v>12711.445</v>
          </cell>
        </row>
        <row r="39">
          <cell r="B39">
            <v>0</v>
          </cell>
          <cell r="C39">
            <v>0</v>
          </cell>
          <cell r="D39">
            <v>100675.20000000001</v>
          </cell>
          <cell r="E39">
            <v>136320.5</v>
          </cell>
          <cell r="F39">
            <v>114435.20000000001</v>
          </cell>
          <cell r="G39">
            <v>360052.4</v>
          </cell>
          <cell r="H39">
            <v>345887.1</v>
          </cell>
          <cell r="I39">
            <v>321160.7</v>
          </cell>
          <cell r="J39">
            <v>311599.69999999995</v>
          </cell>
          <cell r="K39">
            <v>893165.70000000007</v>
          </cell>
          <cell r="L39">
            <v>1524055.635</v>
          </cell>
          <cell r="M39">
            <v>1867695.192</v>
          </cell>
          <cell r="N39">
            <v>1397679.767</v>
          </cell>
          <cell r="O39">
            <v>1831598.7169999997</v>
          </cell>
          <cell r="P39">
            <v>2393492.4470000002</v>
          </cell>
          <cell r="Q39">
            <v>2866645.8049999997</v>
          </cell>
          <cell r="R39">
            <v>3018874.6769999997</v>
          </cell>
          <cell r="S39">
            <v>2745786.4869999997</v>
          </cell>
          <cell r="T39">
            <v>2384147.2290000003</v>
          </cell>
          <cell r="U39">
            <v>2276184.8140000002</v>
          </cell>
          <cell r="V39">
            <v>1759592.7719999999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764028.11964696995</v>
          </cell>
          <cell r="AD39">
            <v>744461.27664696996</v>
          </cell>
          <cell r="AE39">
            <v>744461.27664696996</v>
          </cell>
          <cell r="AF39">
            <v>744461.27664696996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32381.599999999999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503480.984</v>
          </cell>
          <cell r="R40">
            <v>502340.85599999997</v>
          </cell>
          <cell r="S40">
            <v>320181.18399999995</v>
          </cell>
          <cell r="T40">
            <v>107909.719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181484.52964697001</v>
          </cell>
          <cell r="AD40">
            <v>181484.52964697001</v>
          </cell>
          <cell r="AE40">
            <v>181484.52964697001</v>
          </cell>
          <cell r="AF40">
            <v>181484.52964697001</v>
          </cell>
        </row>
        <row r="41">
          <cell r="B41">
            <v>0</v>
          </cell>
          <cell r="C41">
            <v>0</v>
          </cell>
          <cell r="D41">
            <v>5618.5</v>
          </cell>
          <cell r="E41">
            <v>8882.3000000000011</v>
          </cell>
          <cell r="F41">
            <v>19378.599999999999</v>
          </cell>
          <cell r="G41">
            <v>43960.700000000004</v>
          </cell>
          <cell r="H41">
            <v>62293.9</v>
          </cell>
          <cell r="I41">
            <v>62293.9</v>
          </cell>
          <cell r="J41">
            <v>62293.9</v>
          </cell>
          <cell r="K41">
            <v>62293.9</v>
          </cell>
          <cell r="L41">
            <v>0</v>
          </cell>
          <cell r="M41">
            <v>6576.7740000000003</v>
          </cell>
          <cell r="N41">
            <v>12251.148999999999</v>
          </cell>
          <cell r="O41">
            <v>11711.626</v>
          </cell>
          <cell r="P41">
            <v>11711.626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582543.59</v>
          </cell>
          <cell r="AD41">
            <v>562976.74699999997</v>
          </cell>
          <cell r="AE41">
            <v>562976.74699999997</v>
          </cell>
          <cell r="AF41">
            <v>562976.74699999997</v>
          </cell>
        </row>
        <row r="42">
          <cell r="B42">
            <v>0</v>
          </cell>
          <cell r="C42">
            <v>0</v>
          </cell>
          <cell r="D42">
            <v>95056.700000000012</v>
          </cell>
          <cell r="E42">
            <v>95056.6</v>
          </cell>
          <cell r="F42">
            <v>95056.6</v>
          </cell>
          <cell r="G42">
            <v>316091.7</v>
          </cell>
          <cell r="H42">
            <v>100290.5</v>
          </cell>
          <cell r="I42">
            <v>100290.5</v>
          </cell>
          <cell r="J42">
            <v>100290.5</v>
          </cell>
          <cell r="K42">
            <v>688386.70000000007</v>
          </cell>
          <cell r="L42">
            <v>1418693.0970000001</v>
          </cell>
          <cell r="M42">
            <v>1768046.537</v>
          </cell>
          <cell r="N42">
            <v>1340837.1400000001</v>
          </cell>
          <cell r="O42">
            <v>1799320.3739999998</v>
          </cell>
          <cell r="P42">
            <v>2377861.5780000002</v>
          </cell>
          <cell r="Q42">
            <v>2361053.5719999997</v>
          </cell>
          <cell r="R42">
            <v>2516438.5379999997</v>
          </cell>
          <cell r="S42">
            <v>2425530.1599999997</v>
          </cell>
          <cell r="T42">
            <v>2276184.8140000002</v>
          </cell>
          <cell r="U42">
            <v>2276184.8140000002</v>
          </cell>
          <cell r="V42">
            <v>1759592.7719999999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183302.69999999998</v>
          </cell>
          <cell r="I43">
            <v>158576.30000000002</v>
          </cell>
          <cell r="J43">
            <v>149015.29999999999</v>
          </cell>
          <cell r="K43">
            <v>142485.09999999998</v>
          </cell>
          <cell r="L43">
            <v>105362.538</v>
          </cell>
          <cell r="M43">
            <v>93071.881000000008</v>
          </cell>
          <cell r="N43">
            <v>44591.478000000003</v>
          </cell>
          <cell r="O43">
            <v>20566.717000000001</v>
          </cell>
          <cell r="P43">
            <v>3919.2429999999999</v>
          </cell>
          <cell r="Q43">
            <v>2111.2489999999998</v>
          </cell>
          <cell r="R43">
            <v>95.283000000000001</v>
          </cell>
          <cell r="S43">
            <v>75.143000000000001</v>
          </cell>
          <cell r="T43">
            <v>52.695999999999998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B44">
            <v>1331967.5929999999</v>
          </cell>
          <cell r="C44">
            <v>2615918.3930000002</v>
          </cell>
          <cell r="D44">
            <v>2794866.9930000002</v>
          </cell>
          <cell r="E44">
            <v>5682534.7929999996</v>
          </cell>
          <cell r="F44">
            <v>7747127.9930000007</v>
          </cell>
          <cell r="G44">
            <v>10878580.593</v>
          </cell>
          <cell r="H44">
            <v>13533214.993000001</v>
          </cell>
          <cell r="I44">
            <v>15028175.492999999</v>
          </cell>
          <cell r="J44">
            <v>20588374.993000001</v>
          </cell>
          <cell r="K44">
            <v>20591631.393000003</v>
          </cell>
          <cell r="L44">
            <v>15657724.468</v>
          </cell>
          <cell r="M44">
            <v>14215433.540999999</v>
          </cell>
          <cell r="N44">
            <v>13611322.599000001</v>
          </cell>
          <cell r="O44">
            <v>9387831.1050000004</v>
          </cell>
          <cell r="P44">
            <v>15320676.992999999</v>
          </cell>
          <cell r="Q44">
            <v>10804945.689000001</v>
          </cell>
          <cell r="R44">
            <v>7854049.0159999998</v>
          </cell>
          <cell r="S44">
            <v>9135466.7350000013</v>
          </cell>
          <cell r="T44">
            <v>3658183.8330000001</v>
          </cell>
          <cell r="U44">
            <v>9895318.4460000005</v>
          </cell>
          <cell r="V44">
            <v>31324387.403999999</v>
          </cell>
          <cell r="W44">
            <v>63721526.944000006</v>
          </cell>
          <cell r="X44">
            <v>56896691.11500001</v>
          </cell>
          <cell r="Y44">
            <v>57284730.728</v>
          </cell>
          <cell r="Z44">
            <v>68249039.240999997</v>
          </cell>
          <cell r="AA44">
            <v>70148841.739000008</v>
          </cell>
          <cell r="AB44">
            <v>78703122.078000009</v>
          </cell>
          <cell r="AC44">
            <v>109252539.06179938</v>
          </cell>
          <cell r="AD44">
            <v>149764803.36440226</v>
          </cell>
          <cell r="AE44">
            <v>95737265.144813731</v>
          </cell>
          <cell r="AF44">
            <v>127144263.50854501</v>
          </cell>
        </row>
        <row r="45">
          <cell r="B45">
            <v>453468.19299999997</v>
          </cell>
          <cell r="C45">
            <v>453468.19299999997</v>
          </cell>
          <cell r="D45">
            <v>453468.19299999997</v>
          </cell>
          <cell r="E45">
            <v>453468.19299999997</v>
          </cell>
          <cell r="F45">
            <v>453468.19299999997</v>
          </cell>
          <cell r="G45">
            <v>453468.19299999997</v>
          </cell>
          <cell r="H45">
            <v>453468.19299999997</v>
          </cell>
          <cell r="I45">
            <v>453468.19299999997</v>
          </cell>
          <cell r="J45">
            <v>453468.19299999997</v>
          </cell>
          <cell r="K45">
            <v>453468.19299999997</v>
          </cell>
          <cell r="L45">
            <v>453468.19299999997</v>
          </cell>
          <cell r="M45">
            <v>453468.19299999997</v>
          </cell>
          <cell r="N45">
            <v>453468.19299999997</v>
          </cell>
          <cell r="O45">
            <v>453468.19299999997</v>
          </cell>
          <cell r="P45">
            <v>453468.19299999997</v>
          </cell>
          <cell r="Q45">
            <v>453468.19299999997</v>
          </cell>
          <cell r="R45">
            <v>453468.19299999997</v>
          </cell>
          <cell r="S45">
            <v>453468.19299999997</v>
          </cell>
          <cell r="T45">
            <v>453468.19299999997</v>
          </cell>
          <cell r="U45">
            <v>453468.19299999997</v>
          </cell>
          <cell r="V45">
            <v>453468.19299999997</v>
          </cell>
          <cell r="W45">
            <v>453468.19299999997</v>
          </cell>
          <cell r="X45">
            <v>453468.19299999997</v>
          </cell>
          <cell r="Y45">
            <v>453468.19299999997</v>
          </cell>
          <cell r="Z45">
            <v>453468.19299999997</v>
          </cell>
          <cell r="AA45">
            <v>453468.19299999997</v>
          </cell>
          <cell r="AB45">
            <v>453468.19300000003</v>
          </cell>
          <cell r="AC45">
            <v>453468.19257009</v>
          </cell>
          <cell r="AD45">
            <v>453468.19257009</v>
          </cell>
          <cell r="AE45">
            <v>453468.19257009</v>
          </cell>
          <cell r="AF45">
            <v>453468.19257009</v>
          </cell>
        </row>
        <row r="46">
          <cell r="B46">
            <v>0</v>
          </cell>
          <cell r="C46">
            <v>12.200000000000001</v>
          </cell>
          <cell r="D46">
            <v>99.4</v>
          </cell>
          <cell r="E46">
            <v>160.5</v>
          </cell>
          <cell r="F46">
            <v>239.9</v>
          </cell>
          <cell r="G46">
            <v>285.39999999999998</v>
          </cell>
          <cell r="H46">
            <v>159602.9</v>
          </cell>
          <cell r="I46">
            <v>159896.80000000002</v>
          </cell>
          <cell r="J46">
            <v>163392.59999999998</v>
          </cell>
          <cell r="K46">
            <v>164062.09999999998</v>
          </cell>
          <cell r="L46">
            <v>164843.01300000001</v>
          </cell>
          <cell r="M46">
            <v>166254.39999999999</v>
          </cell>
          <cell r="N46">
            <v>166292.97600000002</v>
          </cell>
          <cell r="O46">
            <v>166741.24299999999</v>
          </cell>
          <cell r="P46">
            <v>166995.16499999998</v>
          </cell>
          <cell r="Q46">
            <v>167022.609</v>
          </cell>
          <cell r="R46">
            <v>167621.11600000001</v>
          </cell>
          <cell r="S46">
            <v>167729.807</v>
          </cell>
          <cell r="T46">
            <v>167729.80899999998</v>
          </cell>
          <cell r="U46">
            <v>167858.26199999999</v>
          </cell>
          <cell r="V46">
            <v>169147.682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</row>
        <row r="47">
          <cell r="B47">
            <v>130303.79999999999</v>
          </cell>
          <cell r="C47">
            <v>159488.1</v>
          </cell>
          <cell r="D47">
            <v>191234.3</v>
          </cell>
          <cell r="E47">
            <v>222255.2</v>
          </cell>
          <cell r="F47">
            <v>254816</v>
          </cell>
          <cell r="G47">
            <v>320853.09999999998</v>
          </cell>
          <cell r="H47">
            <v>279057.39999999997</v>
          </cell>
          <cell r="I47">
            <v>696202.4</v>
          </cell>
          <cell r="J47">
            <v>831636.70000000007</v>
          </cell>
          <cell r="K47">
            <v>874174.60000000009</v>
          </cell>
          <cell r="L47">
            <v>868955.90100000007</v>
          </cell>
          <cell r="M47">
            <v>827829.3</v>
          </cell>
          <cell r="N47">
            <v>877991.8</v>
          </cell>
          <cell r="O47">
            <v>875210.19700000004</v>
          </cell>
          <cell r="P47">
            <v>974875.75</v>
          </cell>
          <cell r="Q47">
            <v>953096.61200000008</v>
          </cell>
          <cell r="R47">
            <v>1012288.738</v>
          </cell>
          <cell r="S47">
            <v>1019098.265</v>
          </cell>
          <cell r="T47">
            <v>1135207.1869999999</v>
          </cell>
          <cell r="U47">
            <v>1196304.463</v>
          </cell>
          <cell r="V47">
            <v>1322666.7070000002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</row>
        <row r="48">
          <cell r="B48">
            <v>748195.6</v>
          </cell>
          <cell r="C48">
            <v>2002949.9000000001</v>
          </cell>
          <cell r="D48">
            <v>2145830.5</v>
          </cell>
          <cell r="E48">
            <v>4999919.3999999994</v>
          </cell>
          <cell r="F48">
            <v>7029277.6000000006</v>
          </cell>
          <cell r="G48">
            <v>10088216</v>
          </cell>
          <cell r="H48">
            <v>12619682</v>
          </cell>
          <cell r="I48">
            <v>13689347.5</v>
          </cell>
          <cell r="J48">
            <v>19103155.5</v>
          </cell>
          <cell r="K48">
            <v>19054913.400000002</v>
          </cell>
          <cell r="L48">
            <v>14111796.200999999</v>
          </cell>
          <cell r="M48">
            <v>12679054.414000001</v>
          </cell>
          <cell r="N48">
            <v>12022535.781000001</v>
          </cell>
          <cell r="O48">
            <v>7797680.0149999997</v>
          </cell>
          <cell r="P48">
            <v>13622633.489</v>
          </cell>
          <cell r="Q48">
            <v>9098661.4360000007</v>
          </cell>
          <cell r="R48">
            <v>6084818.0359999994</v>
          </cell>
          <cell r="S48">
            <v>7357774.6500000004</v>
          </cell>
          <cell r="T48">
            <v>1758804.3740000001</v>
          </cell>
          <cell r="U48">
            <v>7927970.676</v>
          </cell>
          <cell r="V48">
            <v>29223315.594999999</v>
          </cell>
          <cell r="W48">
            <v>63032466.109999999</v>
          </cell>
          <cell r="X48">
            <v>56199034.840000004</v>
          </cell>
          <cell r="Y48">
            <v>56523154.614</v>
          </cell>
          <cell r="Z48">
            <v>67445954.079999998</v>
          </cell>
          <cell r="AA48">
            <v>69314812.096000001</v>
          </cell>
          <cell r="AB48">
            <v>77853826.259000003</v>
          </cell>
          <cell r="AC48">
            <v>108397829.30353101</v>
          </cell>
          <cell r="AD48">
            <v>150831623.81047899</v>
          </cell>
          <cell r="AE48">
            <v>96787233.449542299</v>
          </cell>
          <cell r="AF48">
            <v>128184667.650336</v>
          </cell>
        </row>
        <row r="49">
          <cell r="B49">
            <v>0</v>
          </cell>
          <cell r="C49">
            <v>0</v>
          </cell>
          <cell r="D49">
            <v>4234.6000000000004</v>
          </cell>
          <cell r="E49">
            <v>6731.5</v>
          </cell>
          <cell r="F49">
            <v>9326.2999999999993</v>
          </cell>
          <cell r="G49">
            <v>15757.9</v>
          </cell>
          <cell r="H49">
            <v>21404.5</v>
          </cell>
          <cell r="I49">
            <v>29260.6</v>
          </cell>
          <cell r="J49">
            <v>36722</v>
          </cell>
          <cell r="K49">
            <v>45013.1</v>
          </cell>
          <cell r="L49">
            <v>58661.16</v>
          </cell>
          <cell r="M49">
            <v>88827.234000000011</v>
          </cell>
          <cell r="N49">
            <v>91033.849000000002</v>
          </cell>
          <cell r="O49">
            <v>94731.457000000009</v>
          </cell>
          <cell r="P49">
            <v>102704.39600000001</v>
          </cell>
          <cell r="Q49">
            <v>132696.83900000001</v>
          </cell>
          <cell r="R49">
            <v>135852.93300000002</v>
          </cell>
          <cell r="S49">
            <v>137395.81999999998</v>
          </cell>
          <cell r="T49">
            <v>142974.26999999999</v>
          </cell>
          <cell r="U49">
            <v>149716.85199999998</v>
          </cell>
          <cell r="V49">
            <v>155789.22700000001</v>
          </cell>
          <cell r="W49">
            <v>168518.552</v>
          </cell>
          <cell r="X49">
            <v>177113.99299999999</v>
          </cell>
          <cell r="Y49">
            <v>241033.83199999999</v>
          </cell>
          <cell r="Z49">
            <v>282542.87900000002</v>
          </cell>
          <cell r="AA49">
            <v>313487.36100000003</v>
          </cell>
          <cell r="AB49">
            <v>328753.53700000001</v>
          </cell>
          <cell r="AC49">
            <v>334167.47687920002</v>
          </cell>
          <cell r="AD49">
            <v>356066.13264178997</v>
          </cell>
          <cell r="AE49">
            <v>372918.27398994</v>
          </cell>
          <cell r="AF49">
            <v>382482.43692752003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67074.089000000007</v>
          </cell>
          <cell r="X50">
            <v>67074.089000000007</v>
          </cell>
          <cell r="Y50">
            <v>67074.089000000007</v>
          </cell>
          <cell r="Z50">
            <v>67074.089000000007</v>
          </cell>
          <cell r="AA50">
            <v>67074.089000000007</v>
          </cell>
          <cell r="AB50">
            <v>67074.089000000007</v>
          </cell>
          <cell r="AC50">
            <v>67074.08881909</v>
          </cell>
          <cell r="AD50">
            <v>67074.08881909</v>
          </cell>
          <cell r="AE50">
            <v>67074.08881909</v>
          </cell>
          <cell r="AF50">
            <v>67074.08881909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-1943428.8601076899</v>
          </cell>
          <cell r="AE51">
            <v>-1943428.8601076899</v>
          </cell>
          <cell r="AF51">
            <v>-1943428.8601076899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-109416.76300000001</v>
          </cell>
          <cell r="X52">
            <v>-397130.79800000001</v>
          </cell>
          <cell r="Y52">
            <v>-584462.45400000003</v>
          </cell>
          <cell r="Z52">
            <v>-223635.24</v>
          </cell>
          <cell r="AA52">
            <v>-342729.67200000002</v>
          </cell>
          <cell r="AB52">
            <v>879210.12399999995</v>
          </cell>
          <cell r="AC52">
            <v>-2087808.99702427</v>
          </cell>
          <cell r="AD52">
            <v>-10047386.579539079</v>
          </cell>
          <cell r="AE52">
            <v>-2325028.5329013504</v>
          </cell>
          <cell r="AF52">
            <v>-4678879.0185034806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-109416.76300000001</v>
          </cell>
          <cell r="X53">
            <v>-397130.79800000001</v>
          </cell>
          <cell r="Y53">
            <v>-584462.45400000003</v>
          </cell>
          <cell r="Z53">
            <v>-514291.39600000001</v>
          </cell>
          <cell r="AA53">
            <v>-849285.87600000005</v>
          </cell>
          <cell r="AB53">
            <v>-843183.63</v>
          </cell>
          <cell r="AC53">
            <v>-844993.92197413999</v>
          </cell>
          <cell r="AD53">
            <v>-845040.21953105007</v>
          </cell>
          <cell r="AE53">
            <v>-843065.57514497999</v>
          </cell>
          <cell r="AF53">
            <v>-844927.13207577006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290656.15600000002</v>
          </cell>
          <cell r="AA54">
            <v>506556.20400000003</v>
          </cell>
          <cell r="AB54">
            <v>1616106.027</v>
          </cell>
          <cell r="AC54">
            <v>-1252703.6248613701</v>
          </cell>
          <cell r="AD54">
            <v>-7301816.5956078097</v>
          </cell>
          <cell r="AE54">
            <v>-1078381.2385173701</v>
          </cell>
          <cell r="AF54">
            <v>-3065077.17508743</v>
          </cell>
        </row>
        <row r="55">
          <cell r="AA55">
            <v>0</v>
          </cell>
          <cell r="AB55">
            <v>106287.727</v>
          </cell>
          <cell r="AC55">
            <v>9888.5498112400001</v>
          </cell>
          <cell r="AD55">
            <v>-703.79926062000004</v>
          </cell>
          <cell r="AE55">
            <v>0</v>
          </cell>
          <cell r="AF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-1899825.9651396</v>
          </cell>
          <cell r="AE56">
            <v>-403581.719239</v>
          </cell>
          <cell r="AF56">
            <v>-768874.71134028002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-153495.663</v>
          </cell>
          <cell r="X57">
            <v>-153495.663</v>
          </cell>
          <cell r="Y57">
            <v>-122796.53</v>
          </cell>
          <cell r="Z57">
            <v>-122796.53</v>
          </cell>
          <cell r="AA57">
            <v>-92097.398000000001</v>
          </cell>
          <cell r="AB57">
            <v>-61398.264999999999</v>
          </cell>
          <cell r="AC57">
            <v>-30699.13258238</v>
          </cell>
          <cell r="AD57">
            <v>0</v>
          </cell>
          <cell r="AE57">
            <v>0</v>
          </cell>
          <cell r="AF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-511587.05600000004</v>
          </cell>
          <cell r="AA58">
            <v>-347273.78700000001</v>
          </cell>
          <cell r="AB58">
            <v>-242327.97200000001</v>
          </cell>
          <cell r="AC58">
            <v>-187907.60827365</v>
          </cell>
          <cell r="AD58">
            <v>119641.931</v>
          </cell>
          <cell r="AE58">
            <v>0</v>
          </cell>
          <cell r="AF58">
            <v>0</v>
          </cell>
        </row>
        <row r="59">
          <cell r="B59">
            <v>-57072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B60">
            <v>-54437.4</v>
          </cell>
          <cell r="C60">
            <v>294247.90000000002</v>
          </cell>
          <cell r="D60">
            <v>138142.20000000001</v>
          </cell>
          <cell r="E60">
            <v>63917.700000000004</v>
          </cell>
          <cell r="F60">
            <v>1496450.5999999999</v>
          </cell>
          <cell r="G60">
            <v>507794.10000000003</v>
          </cell>
          <cell r="H60">
            <v>1435914.6</v>
          </cell>
          <cell r="I60">
            <v>1223840.6000000001</v>
          </cell>
          <cell r="J60">
            <v>2071274</v>
          </cell>
          <cell r="K60">
            <v>1447355.5</v>
          </cell>
          <cell r="L60">
            <v>827846.91399999999</v>
          </cell>
          <cell r="M60">
            <v>325180.09999999998</v>
          </cell>
          <cell r="N60">
            <v>1623881.4890000001</v>
          </cell>
          <cell r="O60">
            <v>1985004.5869999998</v>
          </cell>
          <cell r="P60">
            <v>1321754.858</v>
          </cell>
          <cell r="Q60">
            <v>155384.96599999999</v>
          </cell>
          <cell r="R60">
            <v>-271545.30199999997</v>
          </cell>
          <cell r="S60">
            <v>-356060.80700000003</v>
          </cell>
          <cell r="T60">
            <v>-340522.27799999999</v>
          </cell>
          <cell r="U60">
            <v>-1708302.0420000001</v>
          </cell>
          <cell r="V60">
            <v>-1166203.7760000001</v>
          </cell>
          <cell r="W60">
            <v>-395043.06400000001</v>
          </cell>
          <cell r="X60">
            <v>501829.40500000003</v>
          </cell>
          <cell r="Y60">
            <v>804228.30700000003</v>
          </cell>
          <cell r="Z60">
            <v>2241384.7599999998</v>
          </cell>
          <cell r="AA60">
            <v>7148596.4800000004</v>
          </cell>
          <cell r="AB60">
            <v>7483135.5999999996</v>
          </cell>
          <cell r="AC60">
            <v>631772.0813167505</v>
          </cell>
          <cell r="AD60">
            <v>1506362.385</v>
          </cell>
          <cell r="AE60">
            <v>9226225.5112379305</v>
          </cell>
          <cell r="AF60">
            <v>10041019.1799221</v>
          </cell>
        </row>
        <row r="61">
          <cell r="B61">
            <v>1233169.638</v>
          </cell>
          <cell r="C61">
            <v>2922877.7379999999</v>
          </cell>
          <cell r="D61">
            <v>3046395.8380000005</v>
          </cell>
          <cell r="E61">
            <v>5895484.4380000001</v>
          </cell>
          <cell r="F61">
            <v>9370725.2379999999</v>
          </cell>
          <cell r="G61">
            <v>11759138.538000001</v>
          </cell>
          <cell r="H61">
            <v>15327728.138</v>
          </cell>
          <cell r="I61">
            <v>16585888.237999998</v>
          </cell>
          <cell r="J61">
            <v>22983960.138</v>
          </cell>
          <cell r="K61">
            <v>22944864.038000003</v>
          </cell>
          <cell r="L61">
            <v>18022338.462000001</v>
          </cell>
          <cell r="M61">
            <v>16421020.277999999</v>
          </cell>
          <cell r="N61">
            <v>16645595.300000001</v>
          </cell>
          <cell r="O61">
            <v>13217145.854</v>
          </cell>
          <cell r="P61">
            <v>19048635.742999997</v>
          </cell>
          <cell r="Q61">
            <v>13839687.905000001</v>
          </cell>
          <cell r="R61">
            <v>10614089.836000001</v>
          </cell>
          <cell r="S61">
            <v>11537903.860000001</v>
          </cell>
          <cell r="T61">
            <v>5714520.2290000003</v>
          </cell>
          <cell r="U61">
            <v>10475912.663000001</v>
          </cell>
          <cell r="V61">
            <v>31930487.844999999</v>
          </cell>
          <cell r="W61">
            <v>63076282.899000004</v>
          </cell>
          <cell r="X61">
            <v>56860605.504000008</v>
          </cell>
          <cell r="Y61">
            <v>57394411.495999992</v>
          </cell>
          <cell r="Z61">
            <v>69645116.620000005</v>
          </cell>
          <cell r="AA61">
            <v>76528048.806999996</v>
          </cell>
          <cell r="AB61">
            <v>86774453.00999999</v>
          </cell>
          <cell r="AC61">
            <v>108354634.96986994</v>
          </cell>
          <cell r="AD61">
            <v>142100593.82251012</v>
          </cell>
          <cell r="AE61">
            <v>103395634.84479728</v>
          </cell>
          <cell r="AF61">
            <v>133263576.39161059</v>
          </cell>
        </row>
        <row r="62">
          <cell r="B62">
            <v>9298138.7685609795</v>
          </cell>
          <cell r="C62">
            <v>11088436.323722381</v>
          </cell>
          <cell r="D62">
            <v>12798906.886307139</v>
          </cell>
          <cell r="E62">
            <v>16161228.438000001</v>
          </cell>
          <cell r="F62">
            <v>18117553.921854891</v>
          </cell>
          <cell r="G62">
            <v>24529548.403873041</v>
          </cell>
          <cell r="H62">
            <v>29149221.662718348</v>
          </cell>
          <cell r="I62">
            <v>31874453.28548</v>
          </cell>
          <cell r="J62">
            <v>40685448.720242396</v>
          </cell>
          <cell r="K62">
            <v>43707685.479167208</v>
          </cell>
          <cell r="L62">
            <v>41845981.133981898</v>
          </cell>
          <cell r="M62">
            <v>46617666.391968504</v>
          </cell>
          <cell r="N62">
            <v>49566174.506887302</v>
          </cell>
          <cell r="O62">
            <v>54748945.153689206</v>
          </cell>
          <cell r="P62">
            <v>62508340.378819793</v>
          </cell>
          <cell r="Q62">
            <v>62384524.973210402</v>
          </cell>
          <cell r="R62">
            <v>64799628.523915492</v>
          </cell>
          <cell r="S62">
            <v>73825331.615254</v>
          </cell>
          <cell r="T62">
            <v>75977922.336162105</v>
          </cell>
          <cell r="U62">
            <v>100248457.45118281</v>
          </cell>
          <cell r="V62">
            <v>134037099.955615</v>
          </cell>
          <cell r="W62">
            <v>170266343.778</v>
          </cell>
          <cell r="X62">
            <v>173689666.38300002</v>
          </cell>
          <cell r="Y62">
            <v>174883834.07099998</v>
          </cell>
          <cell r="Z62">
            <v>190903629.62</v>
          </cell>
          <cell r="AA62">
            <v>215007200.80699998</v>
          </cell>
          <cell r="AB62">
            <v>253603287.85099998</v>
          </cell>
          <cell r="AC62">
            <v>296619664.03553593</v>
          </cell>
          <cell r="AD62">
            <v>339118483.37551016</v>
          </cell>
          <cell r="AE62">
            <v>300208431.11479723</v>
          </cell>
          <cell r="AF62">
            <v>345114511.3376106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AFFDE-2B28-4830-9300-D166AB29E14A}">
  <sheetPr>
    <tabColor theme="4" tint="-0.249977111117893"/>
    <pageSetUpPr fitToPage="1"/>
  </sheetPr>
  <dimension ref="A1:BR68"/>
  <sheetViews>
    <sheetView showGridLines="0" tabSelected="1" zoomScaleNormal="100" workbookViewId="0">
      <pane xSplit="1" ySplit="8" topLeftCell="B9" activePane="bottomRight" state="frozen"/>
      <selection activeCell="AL23" sqref="AL23"/>
      <selection pane="topRight" activeCell="AL23" sqref="AL23"/>
      <selection pane="bottomLeft" activeCell="AL23" sqref="AL23"/>
      <selection pane="bottomRight"/>
    </sheetView>
  </sheetViews>
  <sheetFormatPr baseColWidth="10" defaultColWidth="0" defaultRowHeight="15.75" customHeight="1" zeroHeight="1"/>
  <cols>
    <col min="1" max="1" width="63.85546875" style="10" customWidth="1"/>
    <col min="2" max="2" width="14.5703125" style="24" bestFit="1" customWidth="1"/>
    <col min="3" max="20" width="16" style="24" bestFit="1" customWidth="1"/>
    <col min="21" max="26" width="17.5703125" style="24" bestFit="1" customWidth="1"/>
    <col min="27" max="27" width="18.7109375" style="24" customWidth="1"/>
    <col min="28" max="28" width="16" style="24" customWidth="1"/>
    <col min="29" max="30" width="17.7109375" style="24" customWidth="1"/>
    <col min="31" max="31" width="15.42578125" style="24" bestFit="1" customWidth="1"/>
    <col min="32" max="33" width="16.140625" style="24" customWidth="1"/>
    <col min="34" max="35" width="16.140625" style="10" hidden="1" customWidth="1"/>
    <col min="36" max="39" width="0" style="10" hidden="1" customWidth="1"/>
    <col min="40" max="16384" width="12.5703125" style="10" hidden="1"/>
  </cols>
  <sheetData>
    <row r="1" spans="1:70" s="3" customFormat="1" ht="21">
      <c r="A1" s="3" t="s">
        <v>43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70" s="3" customFormat="1" ht="21">
      <c r="A2" s="3" t="s">
        <v>44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70" s="3" customFormat="1" ht="21">
      <c r="A3" s="3" t="s">
        <v>61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70" s="6" customFormat="1" ht="18.75">
      <c r="A4" s="5" t="s">
        <v>57</v>
      </c>
      <c r="K4" s="7"/>
      <c r="L4" s="7"/>
    </row>
    <row r="5" spans="1:70" s="6" customFormat="1" ht="18">
      <c r="A5" s="6" t="s">
        <v>45</v>
      </c>
      <c r="K5" s="7"/>
      <c r="L5" s="7"/>
    </row>
    <row r="6" spans="1:70" s="6" customFormat="1">
      <c r="A6" s="6" t="s">
        <v>46</v>
      </c>
      <c r="K6" s="7"/>
      <c r="L6" s="7"/>
    </row>
    <row r="7" spans="1:70" s="6" customFormat="1">
      <c r="A7" s="6" t="s">
        <v>47</v>
      </c>
      <c r="K7" s="7"/>
      <c r="L7" s="7"/>
    </row>
    <row r="8" spans="1:70" s="1" customFormat="1" ht="37.5" customHeight="1">
      <c r="A8" s="8" t="s">
        <v>48</v>
      </c>
      <c r="B8" s="8">
        <v>1994</v>
      </c>
      <c r="C8" s="8">
        <v>1995</v>
      </c>
      <c r="D8" s="8">
        <v>1996</v>
      </c>
      <c r="E8" s="8">
        <v>1997</v>
      </c>
      <c r="F8" s="8">
        <v>1998</v>
      </c>
      <c r="G8" s="8">
        <v>1999</v>
      </c>
      <c r="H8" s="8">
        <v>2000</v>
      </c>
      <c r="I8" s="8">
        <v>2001</v>
      </c>
      <c r="J8" s="8">
        <v>2002</v>
      </c>
      <c r="K8" s="8">
        <v>2003</v>
      </c>
      <c r="L8" s="8">
        <v>2004</v>
      </c>
      <c r="M8" s="8">
        <v>2005</v>
      </c>
      <c r="N8" s="8">
        <v>2006</v>
      </c>
      <c r="O8" s="8">
        <v>2007</v>
      </c>
      <c r="P8" s="8">
        <v>2008</v>
      </c>
      <c r="Q8" s="8">
        <v>2009</v>
      </c>
      <c r="R8" s="8">
        <v>2010</v>
      </c>
      <c r="S8" s="8">
        <v>2011</v>
      </c>
      <c r="T8" s="8">
        <v>2012</v>
      </c>
      <c r="U8" s="8">
        <v>2013</v>
      </c>
      <c r="V8" s="8">
        <v>2014</v>
      </c>
      <c r="W8" s="8">
        <v>2015</v>
      </c>
      <c r="X8" s="8">
        <v>2016</v>
      </c>
      <c r="Y8" s="8">
        <v>2017</v>
      </c>
      <c r="Z8" s="8">
        <v>2018</v>
      </c>
      <c r="AA8" s="8">
        <v>2019</v>
      </c>
      <c r="AB8" s="8">
        <v>2020</v>
      </c>
      <c r="AC8" s="8">
        <v>2021</v>
      </c>
      <c r="AD8" s="8">
        <v>2022</v>
      </c>
      <c r="AE8" s="8">
        <v>2023</v>
      </c>
      <c r="AF8" s="8">
        <v>2024</v>
      </c>
      <c r="AG8" s="8">
        <v>2025</v>
      </c>
    </row>
    <row r="9" spans="1:70" s="2" customFormat="1" ht="17.25">
      <c r="A9" s="9" t="s">
        <v>0</v>
      </c>
    </row>
    <row r="10" spans="1:70" ht="18">
      <c r="A10" s="10" t="s">
        <v>49</v>
      </c>
      <c r="B10" s="18">
        <v>6720386.0000000009</v>
      </c>
      <c r="C10" s="18">
        <v>8345243.0999999996</v>
      </c>
      <c r="D10" s="18">
        <v>9979721.6000000015</v>
      </c>
      <c r="E10" s="18">
        <v>12754272.6</v>
      </c>
      <c r="F10" s="18">
        <v>13206811.9</v>
      </c>
      <c r="G10" s="18">
        <v>15170527.600000001</v>
      </c>
      <c r="H10" s="18">
        <v>19689208.900000002</v>
      </c>
      <c r="I10" s="18">
        <v>23634453.000000004</v>
      </c>
      <c r="J10" s="18">
        <v>30525032.399999995</v>
      </c>
      <c r="K10" s="18">
        <v>30658419.100000001</v>
      </c>
      <c r="L10" s="18">
        <v>32356906.600000001</v>
      </c>
      <c r="M10" s="18">
        <v>34164893.199999988</v>
      </c>
      <c r="N10" s="18">
        <v>34567883.5</v>
      </c>
      <c r="O10" s="18">
        <v>42219445.299999997</v>
      </c>
      <c r="P10" s="18">
        <v>53938203</v>
      </c>
      <c r="Q10" s="18">
        <v>51851798.800000004</v>
      </c>
      <c r="R10" s="18">
        <v>54478665.300000004</v>
      </c>
      <c r="S10" s="18">
        <v>62754892.24478475</v>
      </c>
      <c r="T10" s="18">
        <v>66262816.922999561</v>
      </c>
      <c r="U10" s="18">
        <v>89595672</v>
      </c>
      <c r="V10" s="18">
        <v>120072829.19902013</v>
      </c>
      <c r="W10" s="18">
        <v>157320343.10100001</v>
      </c>
      <c r="X10" s="18">
        <v>146482669.646</v>
      </c>
      <c r="Y10" s="18">
        <v>147287023.56600001</v>
      </c>
      <c r="Z10" s="18">
        <v>163138505</v>
      </c>
      <c r="AA10" s="18">
        <v>179194585</v>
      </c>
      <c r="AB10" s="18">
        <v>209807089.96900001</v>
      </c>
      <c r="AC10" s="19">
        <v>240934550.35672101</v>
      </c>
      <c r="AD10" s="19">
        <v>286011474.50599998</v>
      </c>
      <c r="AE10" s="19">
        <v>234161155.565</v>
      </c>
      <c r="AF10" s="19">
        <v>281389032.77100003</v>
      </c>
      <c r="AG10" s="19">
        <v>255599622.81200001</v>
      </c>
      <c r="AH10" s="30" t="e">
        <f>+AG10-#REF!</f>
        <v>#REF!</v>
      </c>
      <c r="AI10" s="30" t="e">
        <f>+AF10-#REF!</f>
        <v>#REF!</v>
      </c>
      <c r="AN10" s="30">
        <f>+B10-'[1]Histórico Est. de Sit. Financie'!B10</f>
        <v>0</v>
      </c>
      <c r="AO10" s="30">
        <f>+C10-'[1]Histórico Est. de Sit. Financie'!C10</f>
        <v>0</v>
      </c>
      <c r="AP10" s="30">
        <f>+D10-'[1]Histórico Est. de Sit. Financie'!D10</f>
        <v>0</v>
      </c>
      <c r="AQ10" s="30">
        <f>+E10-'[1]Histórico Est. de Sit. Financie'!E10</f>
        <v>0</v>
      </c>
      <c r="AR10" s="30">
        <f>+F10-'[1]Histórico Est. de Sit. Financie'!F10</f>
        <v>0</v>
      </c>
      <c r="AS10" s="30">
        <f>+G10-'[1]Histórico Est. de Sit. Financie'!G10</f>
        <v>0</v>
      </c>
      <c r="AT10" s="30">
        <f>+H10-'[1]Histórico Est. de Sit. Financie'!H10</f>
        <v>0</v>
      </c>
      <c r="AU10" s="30">
        <f>+I10-'[1]Histórico Est. de Sit. Financie'!I10</f>
        <v>0</v>
      </c>
      <c r="AV10" s="30">
        <f>+J10-'[1]Histórico Est. de Sit. Financie'!J10</f>
        <v>0</v>
      </c>
      <c r="AW10" s="30">
        <f>+K10-'[1]Histórico Est. de Sit. Financie'!K10</f>
        <v>0</v>
      </c>
      <c r="AX10" s="30">
        <f>+L10-'[1]Histórico Est. de Sit. Financie'!L10</f>
        <v>0</v>
      </c>
      <c r="AY10" s="30">
        <f>+M10-'[1]Histórico Est. de Sit. Financie'!M10</f>
        <v>0</v>
      </c>
      <c r="AZ10" s="30">
        <f>+N10-'[1]Histórico Est. de Sit. Financie'!N10</f>
        <v>0</v>
      </c>
      <c r="BA10" s="30">
        <f>+O10-'[1]Histórico Est. de Sit. Financie'!O10</f>
        <v>0</v>
      </c>
      <c r="BB10" s="30">
        <f>+P10-'[1]Histórico Est. de Sit. Financie'!P10</f>
        <v>0</v>
      </c>
      <c r="BC10" s="30">
        <f>+Q10-'[1]Histórico Est. de Sit. Financie'!Q10</f>
        <v>0</v>
      </c>
      <c r="BD10" s="30">
        <f>+R10-'[1]Histórico Est. de Sit. Financie'!R10</f>
        <v>0</v>
      </c>
      <c r="BE10" s="30">
        <f>+S10-'[1]Histórico Est. de Sit. Financie'!S10</f>
        <v>0</v>
      </c>
      <c r="BF10" s="30">
        <f>+T10-'[1]Histórico Est. de Sit. Financie'!T10</f>
        <v>0</v>
      </c>
      <c r="BG10" s="30">
        <f>+U10-'[1]Histórico Est. de Sit. Financie'!U10</f>
        <v>0</v>
      </c>
      <c r="BH10" s="30">
        <f>+V10-'[1]Histórico Est. de Sit. Financie'!V10</f>
        <v>0</v>
      </c>
      <c r="BI10" s="30">
        <f>+W10-'[1]Histórico Est. de Sit. Financie'!W10</f>
        <v>0</v>
      </c>
      <c r="BJ10" s="30">
        <f>+X10-'[1]Histórico Est. de Sit. Financie'!X10</f>
        <v>0</v>
      </c>
      <c r="BK10" s="30">
        <f>+Y10-'[1]Histórico Est. de Sit. Financie'!Y10</f>
        <v>0</v>
      </c>
      <c r="BL10" s="30">
        <f>+Z10-'[1]Histórico Est. de Sit. Financie'!Z10</f>
        <v>0</v>
      </c>
      <c r="BM10" s="30">
        <f>+AA10-'[1]Histórico Est. de Sit. Financie'!AA10</f>
        <v>0</v>
      </c>
      <c r="BN10" s="30">
        <f>+AB10-'[1]Histórico Est. de Sit. Financie'!AB10</f>
        <v>0</v>
      </c>
      <c r="BO10" s="30">
        <f>+AC10-'[1]Histórico Est. de Sit. Financie'!AC10</f>
        <v>0</v>
      </c>
      <c r="BP10" s="30">
        <f>+AD10-'[1]Histórico Est. de Sit. Financie'!AD10</f>
        <v>0</v>
      </c>
      <c r="BQ10" s="30">
        <f>+AE10-'[1]Histórico Est. de Sit. Financie'!AE10</f>
        <v>0</v>
      </c>
      <c r="BR10" s="30">
        <f>+AF10-'[1]Histórico Est. de Sit. Financie'!AF10</f>
        <v>0</v>
      </c>
    </row>
    <row r="11" spans="1:70">
      <c r="A11" s="10" t="s">
        <v>3</v>
      </c>
      <c r="B11" s="18">
        <f t="shared" ref="B11:AA11" si="0">+B12+B13</f>
        <v>1260</v>
      </c>
      <c r="C11" s="18">
        <f t="shared" si="0"/>
        <v>861215.6</v>
      </c>
      <c r="D11" s="18">
        <f t="shared" si="0"/>
        <v>716079.76212372014</v>
      </c>
      <c r="E11" s="18">
        <f t="shared" si="0"/>
        <v>1095192</v>
      </c>
      <c r="F11" s="18">
        <f t="shared" si="0"/>
        <v>2082897.2999999998</v>
      </c>
      <c r="G11" s="18">
        <f t="shared" si="0"/>
        <v>5287812.9000000004</v>
      </c>
      <c r="H11" s="18">
        <f t="shared" si="0"/>
        <v>4977608.9000000004</v>
      </c>
      <c r="I11" s="18">
        <f t="shared" si="0"/>
        <v>3167373.5</v>
      </c>
      <c r="J11" s="18">
        <f t="shared" si="0"/>
        <v>4583923.4000000004</v>
      </c>
      <c r="K11" s="18">
        <f t="shared" si="0"/>
        <v>6799325.0999999996</v>
      </c>
      <c r="L11" s="18">
        <f t="shared" si="0"/>
        <v>3495796.3</v>
      </c>
      <c r="M11" s="18">
        <f t="shared" si="0"/>
        <v>6653927.0999999996</v>
      </c>
      <c r="N11" s="18">
        <f t="shared" si="0"/>
        <v>9109215.0999999996</v>
      </c>
      <c r="O11" s="18">
        <f t="shared" si="0"/>
        <v>6767370.2000000002</v>
      </c>
      <c r="P11" s="18">
        <f t="shared" si="0"/>
        <v>2447282.1</v>
      </c>
      <c r="Q11" s="18">
        <f t="shared" si="0"/>
        <v>4057146.6999999997</v>
      </c>
      <c r="R11" s="18">
        <f t="shared" si="0"/>
        <v>3873198.5</v>
      </c>
      <c r="S11" s="18">
        <f t="shared" si="0"/>
        <v>4910112.3</v>
      </c>
      <c r="T11" s="18">
        <f t="shared" si="0"/>
        <v>3427742.4</v>
      </c>
      <c r="U11" s="18">
        <f t="shared" si="0"/>
        <v>4215327.4552573999</v>
      </c>
      <c r="V11" s="18">
        <f t="shared" si="0"/>
        <v>6887453.3684837101</v>
      </c>
      <c r="W11" s="18">
        <f t="shared" si="0"/>
        <v>7028180.1129999999</v>
      </c>
      <c r="X11" s="18">
        <f t="shared" si="0"/>
        <v>14709982.968</v>
      </c>
      <c r="Y11" s="18">
        <f t="shared" si="0"/>
        <v>15690737.676000001</v>
      </c>
      <c r="Z11" s="18">
        <f t="shared" si="0"/>
        <v>15959460</v>
      </c>
      <c r="AA11" s="18">
        <f t="shared" si="0"/>
        <v>23823404</v>
      </c>
      <c r="AB11" s="18">
        <f>+AB12+AB13+AB14</f>
        <v>30912857.415999997</v>
      </c>
      <c r="AC11" s="18">
        <f>+AC12+AC13+AC14</f>
        <v>42309865.420249768</v>
      </c>
      <c r="AD11" s="18">
        <f>+AD12+AD13+AD14</f>
        <v>41404500.408</v>
      </c>
      <c r="AE11" s="18">
        <f>+AE12+AE13+AE14</f>
        <v>52767007.816</v>
      </c>
      <c r="AF11" s="18">
        <f>+AF12+AF13+AF14</f>
        <v>52105212.892999999</v>
      </c>
      <c r="AG11" s="18">
        <f t="shared" ref="AG11" si="1">+AG12+AG13+AG14</f>
        <v>64928704.766000003</v>
      </c>
      <c r="AH11" s="30" t="e">
        <f>+AG11-#REF!</f>
        <v>#REF!</v>
      </c>
      <c r="AI11" s="30" t="e">
        <f>+AF11-#REF!</f>
        <v>#REF!</v>
      </c>
      <c r="AN11" s="30">
        <f>+B11-'[1]Histórico Est. de Sit. Financie'!B11</f>
        <v>0</v>
      </c>
      <c r="AO11" s="30">
        <f>+C11-'[1]Histórico Est. de Sit. Financie'!C11</f>
        <v>0</v>
      </c>
      <c r="AP11" s="30">
        <f>+D11-'[1]Histórico Est. de Sit. Financie'!D11</f>
        <v>0</v>
      </c>
      <c r="AQ11" s="30">
        <f>+E11-'[1]Histórico Est. de Sit. Financie'!E11</f>
        <v>0</v>
      </c>
      <c r="AR11" s="30">
        <f>+F11-'[1]Histórico Est. de Sit. Financie'!F11</f>
        <v>0</v>
      </c>
      <c r="AS11" s="30">
        <f>+G11-'[1]Histórico Est. de Sit. Financie'!G11</f>
        <v>0</v>
      </c>
      <c r="AT11" s="30">
        <f>+H11-'[1]Histórico Est. de Sit. Financie'!H11</f>
        <v>0</v>
      </c>
      <c r="AU11" s="30">
        <f>+I11-'[1]Histórico Est. de Sit. Financie'!I11</f>
        <v>0</v>
      </c>
      <c r="AV11" s="30">
        <f>+J11-'[1]Histórico Est. de Sit. Financie'!J11</f>
        <v>0</v>
      </c>
      <c r="AW11" s="30">
        <f>+K11-'[1]Histórico Est. de Sit. Financie'!K11</f>
        <v>0</v>
      </c>
      <c r="AX11" s="30">
        <f>+L11-'[1]Histórico Est. de Sit. Financie'!L11</f>
        <v>0</v>
      </c>
      <c r="AY11" s="30">
        <f>+M11-'[1]Histórico Est. de Sit. Financie'!M11</f>
        <v>0</v>
      </c>
      <c r="AZ11" s="30">
        <f>+N11-'[1]Histórico Est. de Sit. Financie'!N11</f>
        <v>0</v>
      </c>
      <c r="BA11" s="30">
        <f>+O11-'[1]Histórico Est. de Sit. Financie'!O11</f>
        <v>0</v>
      </c>
      <c r="BB11" s="30">
        <f>+P11-'[1]Histórico Est. de Sit. Financie'!P11</f>
        <v>0</v>
      </c>
      <c r="BC11" s="30">
        <f>+Q11-'[1]Histórico Est. de Sit. Financie'!Q11</f>
        <v>0</v>
      </c>
      <c r="BD11" s="30">
        <f>+R11-'[1]Histórico Est. de Sit. Financie'!R11</f>
        <v>0</v>
      </c>
      <c r="BE11" s="30">
        <f>+S11-'[1]Histórico Est. de Sit. Financie'!S11</f>
        <v>0</v>
      </c>
      <c r="BF11" s="30">
        <f>+T11-'[1]Histórico Est. de Sit. Financie'!T11</f>
        <v>0</v>
      </c>
      <c r="BG11" s="30">
        <f>+U11-'[1]Histórico Est. de Sit. Financie'!U11</f>
        <v>0</v>
      </c>
      <c r="BH11" s="30">
        <f>+V11-'[1]Histórico Est. de Sit. Financie'!V11</f>
        <v>0</v>
      </c>
      <c r="BI11" s="30">
        <f>+W11-'[1]Histórico Est. de Sit. Financie'!W11</f>
        <v>0</v>
      </c>
      <c r="BJ11" s="30">
        <f>+X11-'[1]Histórico Est. de Sit. Financie'!X11</f>
        <v>0</v>
      </c>
      <c r="BK11" s="30">
        <f>+Y11-'[1]Histórico Est. de Sit. Financie'!Y11</f>
        <v>0</v>
      </c>
      <c r="BL11" s="30">
        <f>+Z11-'[1]Histórico Est. de Sit. Financie'!Z11</f>
        <v>0</v>
      </c>
      <c r="BM11" s="30">
        <f>+AA11-'[1]Histórico Est. de Sit. Financie'!AA11</f>
        <v>0</v>
      </c>
      <c r="BN11" s="30">
        <f>+AB11-'[1]Histórico Est. de Sit. Financie'!AB11</f>
        <v>0</v>
      </c>
      <c r="BO11" s="30">
        <f>+AC11-'[1]Histórico Est. de Sit. Financie'!AC11</f>
        <v>0</v>
      </c>
      <c r="BP11" s="30">
        <f>+AD11-'[1]Histórico Est. de Sit. Financie'!AD11</f>
        <v>0</v>
      </c>
      <c r="BQ11" s="30">
        <f>+AE11-'[1]Histórico Est. de Sit. Financie'!AE11</f>
        <v>0</v>
      </c>
      <c r="BR11" s="30">
        <f>+AF11-'[1]Histórico Est. de Sit. Financie'!AF11</f>
        <v>0</v>
      </c>
    </row>
    <row r="12" spans="1:70">
      <c r="A12" s="12" t="s">
        <v>4</v>
      </c>
      <c r="B12" s="20">
        <v>0</v>
      </c>
      <c r="C12" s="20">
        <v>232450</v>
      </c>
      <c r="D12" s="20">
        <v>0</v>
      </c>
      <c r="E12" s="20">
        <v>530500</v>
      </c>
      <c r="F12" s="20">
        <v>1140087.8999999999</v>
      </c>
      <c r="G12" s="20">
        <v>2892331.1</v>
      </c>
      <c r="H12" s="20">
        <v>1728958.2999999998</v>
      </c>
      <c r="I12" s="20">
        <v>1111408</v>
      </c>
      <c r="J12" s="20">
        <v>2212027.7000000002</v>
      </c>
      <c r="K12" s="20">
        <v>3597909.5</v>
      </c>
      <c r="L12" s="20">
        <v>2511764.2999999998</v>
      </c>
      <c r="M12" s="20">
        <v>4050357.4</v>
      </c>
      <c r="N12" s="20">
        <v>6636279.7000000002</v>
      </c>
      <c r="O12" s="20">
        <v>5403246</v>
      </c>
      <c r="P12" s="20">
        <v>1546990</v>
      </c>
      <c r="Q12" s="20">
        <v>459650</v>
      </c>
      <c r="R12" s="20">
        <v>2538700</v>
      </c>
      <c r="S12" s="20">
        <v>3749142</v>
      </c>
      <c r="T12" s="20">
        <v>2528881</v>
      </c>
      <c r="U12" s="20">
        <v>4085534</v>
      </c>
      <c r="V12" s="20">
        <v>6884760</v>
      </c>
      <c r="W12" s="20">
        <v>6909713.7259999998</v>
      </c>
      <c r="X12" s="20">
        <v>5816678.8660000004</v>
      </c>
      <c r="Y12" s="20">
        <v>4175835.2080000001</v>
      </c>
      <c r="Z12" s="20">
        <v>9132135</v>
      </c>
      <c r="AA12" s="20">
        <v>8601987</v>
      </c>
      <c r="AB12" s="20">
        <v>4698953.9680000003</v>
      </c>
      <c r="AC12" s="19">
        <v>10122409.780283099</v>
      </c>
      <c r="AD12" s="19">
        <v>5297268.4819999998</v>
      </c>
      <c r="AE12" s="19">
        <v>8880090.7290000003</v>
      </c>
      <c r="AF12" s="19">
        <v>24042574.079999998</v>
      </c>
      <c r="AG12" s="19">
        <v>27914514.682</v>
      </c>
      <c r="AH12" s="30" t="e">
        <f>+AG12-#REF!</f>
        <v>#REF!</v>
      </c>
      <c r="AI12" s="30" t="e">
        <f>+AF12-#REF!</f>
        <v>#REF!</v>
      </c>
      <c r="AN12" s="30">
        <f>+B12-'[1]Histórico Est. de Sit. Financie'!B12</f>
        <v>0</v>
      </c>
      <c r="AO12" s="30">
        <f>+C12-'[1]Histórico Est. de Sit. Financie'!C12</f>
        <v>0</v>
      </c>
      <c r="AP12" s="30">
        <f>+D12-'[1]Histórico Est. de Sit. Financie'!D12</f>
        <v>0</v>
      </c>
      <c r="AQ12" s="30">
        <f>+E12-'[1]Histórico Est. de Sit. Financie'!E12</f>
        <v>0</v>
      </c>
      <c r="AR12" s="30">
        <f>+F12-'[1]Histórico Est. de Sit. Financie'!F12</f>
        <v>0</v>
      </c>
      <c r="AS12" s="30">
        <f>+G12-'[1]Histórico Est. de Sit. Financie'!G12</f>
        <v>0</v>
      </c>
      <c r="AT12" s="30">
        <f>+H12-'[1]Histórico Est. de Sit. Financie'!H12</f>
        <v>0</v>
      </c>
      <c r="AU12" s="30">
        <f>+I12-'[1]Histórico Est. de Sit. Financie'!I12</f>
        <v>0</v>
      </c>
      <c r="AV12" s="30">
        <f>+J12-'[1]Histórico Est. de Sit. Financie'!J12</f>
        <v>0</v>
      </c>
      <c r="AW12" s="30">
        <f>+K12-'[1]Histórico Est. de Sit. Financie'!K12</f>
        <v>0</v>
      </c>
      <c r="AX12" s="30">
        <f>+L12-'[1]Histórico Est. de Sit. Financie'!L12</f>
        <v>0</v>
      </c>
      <c r="AY12" s="30">
        <f>+M12-'[1]Histórico Est. de Sit. Financie'!M12</f>
        <v>0</v>
      </c>
      <c r="AZ12" s="30">
        <f>+N12-'[1]Histórico Est. de Sit. Financie'!N12</f>
        <v>0</v>
      </c>
      <c r="BA12" s="30">
        <f>+O12-'[1]Histórico Est. de Sit. Financie'!O12</f>
        <v>0</v>
      </c>
      <c r="BB12" s="30">
        <f>+P12-'[1]Histórico Est. de Sit. Financie'!P12</f>
        <v>0</v>
      </c>
      <c r="BC12" s="30">
        <f>+Q12-'[1]Histórico Est. de Sit. Financie'!Q12</f>
        <v>0</v>
      </c>
      <c r="BD12" s="30">
        <f>+R12-'[1]Histórico Est. de Sit. Financie'!R12</f>
        <v>0</v>
      </c>
      <c r="BE12" s="30">
        <f>+S12-'[1]Histórico Est. de Sit. Financie'!S12</f>
        <v>0</v>
      </c>
      <c r="BF12" s="30">
        <f>+T12-'[1]Histórico Est. de Sit. Financie'!T12</f>
        <v>0</v>
      </c>
      <c r="BG12" s="30">
        <f>+U12-'[1]Histórico Est. de Sit. Financie'!U12</f>
        <v>0</v>
      </c>
      <c r="BH12" s="30">
        <f>+V12-'[1]Histórico Est. de Sit. Financie'!V12</f>
        <v>0</v>
      </c>
      <c r="BI12" s="30">
        <f>+W12-'[1]Histórico Est. de Sit. Financie'!W12</f>
        <v>0</v>
      </c>
      <c r="BJ12" s="30">
        <f>+X12-'[1]Histórico Est. de Sit. Financie'!X12</f>
        <v>0</v>
      </c>
      <c r="BK12" s="30">
        <f>+Y12-'[1]Histórico Est. de Sit. Financie'!Y12</f>
        <v>0</v>
      </c>
      <c r="BL12" s="30">
        <f>+Z12-'[1]Histórico Est. de Sit. Financie'!Z12</f>
        <v>0</v>
      </c>
      <c r="BM12" s="30">
        <f>+AA12-'[1]Histórico Est. de Sit. Financie'!AA12</f>
        <v>0</v>
      </c>
      <c r="BN12" s="30">
        <f>+AB12-'[1]Histórico Est. de Sit. Financie'!AB12</f>
        <v>0</v>
      </c>
      <c r="BO12" s="30">
        <f>+AC12-'[1]Histórico Est. de Sit. Financie'!AC12</f>
        <v>0</v>
      </c>
      <c r="BP12" s="30">
        <f>+AD12-'[1]Histórico Est. de Sit. Financie'!AD12</f>
        <v>0</v>
      </c>
      <c r="BQ12" s="30">
        <f>+AE12-'[1]Histórico Est. de Sit. Financie'!AE12</f>
        <v>0</v>
      </c>
      <c r="BR12" s="30">
        <f>+AF12-'[1]Histórico Est. de Sit. Financie'!AF12</f>
        <v>0</v>
      </c>
    </row>
    <row r="13" spans="1:70">
      <c r="A13" s="12" t="s">
        <v>5</v>
      </c>
      <c r="B13" s="20">
        <v>1260</v>
      </c>
      <c r="C13" s="20">
        <v>628765.6</v>
      </c>
      <c r="D13" s="20">
        <v>716079.76212372014</v>
      </c>
      <c r="E13" s="20">
        <v>564692</v>
      </c>
      <c r="F13" s="20">
        <v>942809.4</v>
      </c>
      <c r="G13" s="20">
        <v>2395481.8000000003</v>
      </c>
      <c r="H13" s="20">
        <v>3248650.6</v>
      </c>
      <c r="I13" s="20">
        <v>2055965.5</v>
      </c>
      <c r="J13" s="20">
        <v>2371895.6999999997</v>
      </c>
      <c r="K13" s="20">
        <v>3201415.5999999996</v>
      </c>
      <c r="L13" s="20">
        <v>984032</v>
      </c>
      <c r="M13" s="20">
        <v>2603569.7000000002</v>
      </c>
      <c r="N13" s="20">
        <v>2472935.4</v>
      </c>
      <c r="O13" s="20">
        <v>1364124.2</v>
      </c>
      <c r="P13" s="20">
        <v>900292.1</v>
      </c>
      <c r="Q13" s="20">
        <v>3597496.6999999997</v>
      </c>
      <c r="R13" s="20">
        <v>1334498.5</v>
      </c>
      <c r="S13" s="20">
        <v>1160970.3</v>
      </c>
      <c r="T13" s="20">
        <v>898861.4</v>
      </c>
      <c r="U13" s="20">
        <v>129793.45525739998</v>
      </c>
      <c r="V13" s="20">
        <v>2693.3684837100004</v>
      </c>
      <c r="W13" s="20">
        <v>118466.387</v>
      </c>
      <c r="X13" s="20">
        <v>8893304.102</v>
      </c>
      <c r="Y13" s="20">
        <v>11514902.468</v>
      </c>
      <c r="Z13" s="20">
        <v>6827325</v>
      </c>
      <c r="AA13" s="20">
        <v>15221417</v>
      </c>
      <c r="AB13" s="20">
        <v>21088312.123</v>
      </c>
      <c r="AC13" s="19">
        <v>30989035.159845799</v>
      </c>
      <c r="AD13" s="19">
        <v>35909310.788999997</v>
      </c>
      <c r="AE13" s="19">
        <v>43886917.086999997</v>
      </c>
      <c r="AF13" s="19">
        <v>28062638.813000001</v>
      </c>
      <c r="AG13" s="19">
        <v>37014190.083999999</v>
      </c>
      <c r="AH13" s="30" t="e">
        <f>+AG13-#REF!</f>
        <v>#REF!</v>
      </c>
      <c r="AI13" s="30" t="e">
        <f>+AF13-#REF!</f>
        <v>#REF!</v>
      </c>
      <c r="AN13" s="30">
        <f>+B13-'[1]Histórico Est. de Sit. Financie'!B13</f>
        <v>0</v>
      </c>
      <c r="AO13" s="30">
        <f>+C13-'[1]Histórico Est. de Sit. Financie'!C13</f>
        <v>0</v>
      </c>
      <c r="AP13" s="30">
        <f>+D13-'[1]Histórico Est. de Sit. Financie'!D13</f>
        <v>0</v>
      </c>
      <c r="AQ13" s="30">
        <f>+E13-'[1]Histórico Est. de Sit. Financie'!E13</f>
        <v>0</v>
      </c>
      <c r="AR13" s="30">
        <f>+F13-'[1]Histórico Est. de Sit. Financie'!F13</f>
        <v>0</v>
      </c>
      <c r="AS13" s="30">
        <f>+G13-'[1]Histórico Est. de Sit. Financie'!G13</f>
        <v>0</v>
      </c>
      <c r="AT13" s="30">
        <f>+H13-'[1]Histórico Est. de Sit. Financie'!H13</f>
        <v>0</v>
      </c>
      <c r="AU13" s="30">
        <f>+I13-'[1]Histórico Est. de Sit. Financie'!I13</f>
        <v>0</v>
      </c>
      <c r="AV13" s="30">
        <f>+J13-'[1]Histórico Est. de Sit. Financie'!J13</f>
        <v>0</v>
      </c>
      <c r="AW13" s="30">
        <f>+K13-'[1]Histórico Est. de Sit. Financie'!K13</f>
        <v>0</v>
      </c>
      <c r="AX13" s="30">
        <f>+L13-'[1]Histórico Est. de Sit. Financie'!L13</f>
        <v>0</v>
      </c>
      <c r="AY13" s="30">
        <f>+M13-'[1]Histórico Est. de Sit. Financie'!M13</f>
        <v>0</v>
      </c>
      <c r="AZ13" s="30">
        <f>+N13-'[1]Histórico Est. de Sit. Financie'!N13</f>
        <v>0</v>
      </c>
      <c r="BA13" s="30">
        <f>+O13-'[1]Histórico Est. de Sit. Financie'!O13</f>
        <v>0</v>
      </c>
      <c r="BB13" s="30">
        <f>+P13-'[1]Histórico Est. de Sit. Financie'!P13</f>
        <v>0</v>
      </c>
      <c r="BC13" s="30">
        <f>+Q13-'[1]Histórico Est. de Sit. Financie'!Q13</f>
        <v>0</v>
      </c>
      <c r="BD13" s="30">
        <f>+R13-'[1]Histórico Est. de Sit. Financie'!R13</f>
        <v>0</v>
      </c>
      <c r="BE13" s="30">
        <f>+S13-'[1]Histórico Est. de Sit. Financie'!S13</f>
        <v>0</v>
      </c>
      <c r="BF13" s="30">
        <f>+T13-'[1]Histórico Est. de Sit. Financie'!T13</f>
        <v>0</v>
      </c>
      <c r="BG13" s="30">
        <f>+U13-'[1]Histórico Est. de Sit. Financie'!U13</f>
        <v>0</v>
      </c>
      <c r="BH13" s="30">
        <f>+V13-'[1]Histórico Est. de Sit. Financie'!V13</f>
        <v>0</v>
      </c>
      <c r="BI13" s="30">
        <f>+W13-'[1]Histórico Est. de Sit. Financie'!W13</f>
        <v>0</v>
      </c>
      <c r="BJ13" s="30">
        <f>+X13-'[1]Histórico Est. de Sit. Financie'!X13</f>
        <v>0</v>
      </c>
      <c r="BK13" s="30">
        <f>+Y13-'[1]Histórico Est. de Sit. Financie'!Y13</f>
        <v>0</v>
      </c>
      <c r="BL13" s="30">
        <f>+Z13-'[1]Histórico Est. de Sit. Financie'!Z13</f>
        <v>0</v>
      </c>
      <c r="BM13" s="30">
        <f>+AA13-'[1]Histórico Est. de Sit. Financie'!AA13</f>
        <v>0</v>
      </c>
      <c r="BN13" s="30">
        <f>+AB13-'[1]Histórico Est. de Sit. Financie'!AB13</f>
        <v>0</v>
      </c>
      <c r="BO13" s="30">
        <f>+AC13-'[1]Histórico Est. de Sit. Financie'!AC13</f>
        <v>0</v>
      </c>
      <c r="BP13" s="30">
        <f>+AD13-'[1]Histórico Est. de Sit. Financie'!AD13</f>
        <v>0</v>
      </c>
      <c r="BQ13" s="30">
        <f>+AE13-'[1]Histórico Est. de Sit. Financie'!AE13</f>
        <v>0</v>
      </c>
      <c r="BR13" s="30">
        <f>+AF13-'[1]Histórico Est. de Sit. Financie'!AF13</f>
        <v>0</v>
      </c>
    </row>
    <row r="14" spans="1:70">
      <c r="A14" s="12" t="s">
        <v>50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5125591.3250000002</v>
      </c>
      <c r="AC14" s="19">
        <v>1198420.4801208701</v>
      </c>
      <c r="AD14" s="19">
        <v>197921.13699999999</v>
      </c>
      <c r="AE14" s="19">
        <v>0</v>
      </c>
      <c r="AF14" s="19">
        <v>0</v>
      </c>
      <c r="AG14" s="19">
        <v>0</v>
      </c>
      <c r="AH14" s="30" t="e">
        <f>+AG14-#REF!</f>
        <v>#REF!</v>
      </c>
      <c r="AI14" s="30" t="e">
        <f>+AF14-#REF!</f>
        <v>#REF!</v>
      </c>
      <c r="AN14" s="30">
        <f>+B14-'[1]Histórico Est. de Sit. Financie'!B14</f>
        <v>0</v>
      </c>
      <c r="AO14" s="30">
        <f>+C14-'[1]Histórico Est. de Sit. Financie'!C14</f>
        <v>0</v>
      </c>
      <c r="AP14" s="30">
        <f>+D14-'[1]Histórico Est. de Sit. Financie'!D14</f>
        <v>0</v>
      </c>
      <c r="AQ14" s="30">
        <f>+E14-'[1]Histórico Est. de Sit. Financie'!E14</f>
        <v>0</v>
      </c>
      <c r="AR14" s="30">
        <f>+F14-'[1]Histórico Est. de Sit. Financie'!F14</f>
        <v>0</v>
      </c>
      <c r="AS14" s="30">
        <f>+G14-'[1]Histórico Est. de Sit. Financie'!G14</f>
        <v>0</v>
      </c>
      <c r="AT14" s="30">
        <f>+H14-'[1]Histórico Est. de Sit. Financie'!H14</f>
        <v>0</v>
      </c>
      <c r="AU14" s="30">
        <f>+I14-'[1]Histórico Est. de Sit. Financie'!I14</f>
        <v>0</v>
      </c>
      <c r="AV14" s="30">
        <f>+J14-'[1]Histórico Est. de Sit. Financie'!J14</f>
        <v>0</v>
      </c>
      <c r="AW14" s="30">
        <f>+K14-'[1]Histórico Est. de Sit. Financie'!K14</f>
        <v>0</v>
      </c>
      <c r="AX14" s="30">
        <f>+L14-'[1]Histórico Est. de Sit. Financie'!L14</f>
        <v>0</v>
      </c>
      <c r="AY14" s="30">
        <f>+M14-'[1]Histórico Est. de Sit. Financie'!M14</f>
        <v>0</v>
      </c>
      <c r="AZ14" s="30">
        <f>+N14-'[1]Histórico Est. de Sit. Financie'!N14</f>
        <v>0</v>
      </c>
      <c r="BA14" s="30">
        <f>+O14-'[1]Histórico Est. de Sit. Financie'!O14</f>
        <v>0</v>
      </c>
      <c r="BB14" s="30">
        <f>+P14-'[1]Histórico Est. de Sit. Financie'!P14</f>
        <v>0</v>
      </c>
      <c r="BC14" s="30">
        <f>+Q14-'[1]Histórico Est. de Sit. Financie'!Q14</f>
        <v>0</v>
      </c>
      <c r="BD14" s="30">
        <f>+R14-'[1]Histórico Est. de Sit. Financie'!R14</f>
        <v>0</v>
      </c>
      <c r="BE14" s="30">
        <f>+S14-'[1]Histórico Est. de Sit. Financie'!S14</f>
        <v>0</v>
      </c>
      <c r="BF14" s="30">
        <f>+T14-'[1]Histórico Est. de Sit. Financie'!T14</f>
        <v>0</v>
      </c>
      <c r="BG14" s="30">
        <f>+U14-'[1]Histórico Est. de Sit. Financie'!U14</f>
        <v>0</v>
      </c>
      <c r="BH14" s="30">
        <f>+V14-'[1]Histórico Est. de Sit. Financie'!V14</f>
        <v>0</v>
      </c>
      <c r="BI14" s="30">
        <f>+W14-'[1]Histórico Est. de Sit. Financie'!W14</f>
        <v>0</v>
      </c>
      <c r="BJ14" s="30">
        <f>+X14-'[1]Histórico Est. de Sit. Financie'!X14</f>
        <v>0</v>
      </c>
      <c r="BK14" s="30">
        <f>+Y14-'[1]Histórico Est. de Sit. Financie'!Y14</f>
        <v>0</v>
      </c>
      <c r="BL14" s="30">
        <f>+Z14-'[1]Histórico Est. de Sit. Financie'!Z14</f>
        <v>0</v>
      </c>
      <c r="BM14" s="30">
        <f>+AA14-'[1]Histórico Est. de Sit. Financie'!AA14</f>
        <v>0</v>
      </c>
      <c r="BN14" s="30">
        <f>+AB14-'[1]Histórico Est. de Sit. Financie'!AB14</f>
        <v>0</v>
      </c>
      <c r="BO14" s="30">
        <f>+AC14-'[1]Histórico Est. de Sit. Financie'!AC14</f>
        <v>0</v>
      </c>
      <c r="BP14" s="30">
        <f>+AD14-'[1]Histórico Est. de Sit. Financie'!AD14</f>
        <v>0</v>
      </c>
      <c r="BQ14" s="30">
        <f>+AE14-'[1]Histórico Est. de Sit. Financie'!AE14</f>
        <v>0</v>
      </c>
      <c r="BR14" s="30">
        <f>+AF14-'[1]Histórico Est. de Sit. Financie'!AF14</f>
        <v>0</v>
      </c>
    </row>
    <row r="15" spans="1:70">
      <c r="A15" s="10" t="s">
        <v>54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19">
        <v>0</v>
      </c>
      <c r="AD15" s="19">
        <v>0</v>
      </c>
      <c r="AE15" s="19">
        <v>15040.334999999999</v>
      </c>
      <c r="AF15" s="19">
        <v>0</v>
      </c>
      <c r="AG15" s="19">
        <v>0</v>
      </c>
      <c r="AH15" s="30" t="e">
        <f>+AG15-#REF!</f>
        <v>#REF!</v>
      </c>
      <c r="AI15" s="30" t="e">
        <f>+AF15-#REF!</f>
        <v>#REF!</v>
      </c>
      <c r="AN15" s="30">
        <f>+B15-'[1]Histórico Est. de Sit. Financie'!B15</f>
        <v>0</v>
      </c>
      <c r="AO15" s="30">
        <f>+C15-'[1]Histórico Est. de Sit. Financie'!C15</f>
        <v>0</v>
      </c>
      <c r="AP15" s="30">
        <f>+D15-'[1]Histórico Est. de Sit. Financie'!D15</f>
        <v>0</v>
      </c>
      <c r="AQ15" s="30">
        <f>+E15-'[1]Histórico Est. de Sit. Financie'!E15</f>
        <v>0</v>
      </c>
      <c r="AR15" s="30">
        <f>+F15-'[1]Histórico Est. de Sit. Financie'!F15</f>
        <v>0</v>
      </c>
      <c r="AS15" s="30">
        <f>+G15-'[1]Histórico Est. de Sit. Financie'!G15</f>
        <v>0</v>
      </c>
      <c r="AT15" s="30">
        <f>+H15-'[1]Histórico Est. de Sit. Financie'!H15</f>
        <v>0</v>
      </c>
      <c r="AU15" s="30">
        <f>+I15-'[1]Histórico Est. de Sit. Financie'!I15</f>
        <v>0</v>
      </c>
      <c r="AV15" s="30">
        <f>+J15-'[1]Histórico Est. de Sit. Financie'!J15</f>
        <v>0</v>
      </c>
      <c r="AW15" s="30">
        <f>+K15-'[1]Histórico Est. de Sit. Financie'!K15</f>
        <v>0</v>
      </c>
      <c r="AX15" s="30">
        <f>+L15-'[1]Histórico Est. de Sit. Financie'!L15</f>
        <v>0</v>
      </c>
      <c r="AY15" s="30">
        <f>+M15-'[1]Histórico Est. de Sit. Financie'!M15</f>
        <v>0</v>
      </c>
      <c r="AZ15" s="30">
        <f>+N15-'[1]Histórico Est. de Sit. Financie'!N15</f>
        <v>0</v>
      </c>
      <c r="BA15" s="30">
        <f>+O15-'[1]Histórico Est. de Sit. Financie'!O15</f>
        <v>0</v>
      </c>
      <c r="BB15" s="30">
        <f>+P15-'[1]Histórico Est. de Sit. Financie'!P15</f>
        <v>0</v>
      </c>
      <c r="BC15" s="30">
        <f>+Q15-'[1]Histórico Est. de Sit. Financie'!Q15</f>
        <v>0</v>
      </c>
      <c r="BD15" s="30">
        <f>+R15-'[1]Histórico Est. de Sit. Financie'!R15</f>
        <v>0</v>
      </c>
      <c r="BE15" s="30">
        <f>+S15-'[1]Histórico Est. de Sit. Financie'!S15</f>
        <v>0</v>
      </c>
      <c r="BF15" s="30">
        <f>+T15-'[1]Histórico Est. de Sit. Financie'!T15</f>
        <v>0</v>
      </c>
      <c r="BG15" s="30">
        <f>+U15-'[1]Histórico Est. de Sit. Financie'!U15</f>
        <v>0</v>
      </c>
      <c r="BH15" s="30">
        <f>+V15-'[1]Histórico Est. de Sit. Financie'!V15</f>
        <v>0</v>
      </c>
      <c r="BI15" s="30">
        <f>+W15-'[1]Histórico Est. de Sit. Financie'!W15</f>
        <v>0</v>
      </c>
      <c r="BJ15" s="30">
        <f>+X15-'[1]Histórico Est. de Sit. Financie'!X15</f>
        <v>0</v>
      </c>
      <c r="BK15" s="30">
        <f>+Y15-'[1]Histórico Est. de Sit. Financie'!Y15</f>
        <v>0</v>
      </c>
      <c r="BL15" s="30">
        <f>+Z15-'[1]Histórico Est. de Sit. Financie'!Z15</f>
        <v>0</v>
      </c>
      <c r="BM15" s="30">
        <f>+AA15-'[1]Histórico Est. de Sit. Financie'!AA15</f>
        <v>0</v>
      </c>
      <c r="BN15" s="30">
        <f>+AB15-'[1]Histórico Est. de Sit. Financie'!AB15</f>
        <v>0</v>
      </c>
      <c r="BO15" s="30">
        <f>+AC15-'[1]Histórico Est. de Sit. Financie'!AC15</f>
        <v>0</v>
      </c>
      <c r="BP15" s="30">
        <f>+AD15-'[1]Histórico Est. de Sit. Financie'!AD15</f>
        <v>0</v>
      </c>
      <c r="BQ15" s="30">
        <f>+AE15-'[1]Histórico Est. de Sit. Financie'!AE15</f>
        <v>0</v>
      </c>
      <c r="BR15" s="30">
        <f>+AF15-'[1]Histórico Est. de Sit. Financie'!AF15</f>
        <v>0</v>
      </c>
    </row>
    <row r="16" spans="1:70">
      <c r="A16" s="10" t="s">
        <v>55</v>
      </c>
      <c r="B16" s="20">
        <f t="shared" ref="B16:AB16" si="2">+B17</f>
        <v>0</v>
      </c>
      <c r="C16" s="20">
        <f t="shared" si="2"/>
        <v>0</v>
      </c>
      <c r="D16" s="20">
        <f t="shared" si="2"/>
        <v>0</v>
      </c>
      <c r="E16" s="20">
        <f t="shared" si="2"/>
        <v>0</v>
      </c>
      <c r="F16" s="20">
        <f t="shared" si="2"/>
        <v>0</v>
      </c>
      <c r="G16" s="20">
        <f t="shared" si="2"/>
        <v>0</v>
      </c>
      <c r="H16" s="20">
        <f t="shared" si="2"/>
        <v>0</v>
      </c>
      <c r="I16" s="20">
        <f t="shared" si="2"/>
        <v>0</v>
      </c>
      <c r="J16" s="20">
        <f t="shared" si="2"/>
        <v>0</v>
      </c>
      <c r="K16" s="20">
        <f t="shared" si="2"/>
        <v>0</v>
      </c>
      <c r="L16" s="20">
        <f t="shared" si="2"/>
        <v>0</v>
      </c>
      <c r="M16" s="20">
        <f t="shared" si="2"/>
        <v>0</v>
      </c>
      <c r="N16" s="20">
        <f t="shared" si="2"/>
        <v>0</v>
      </c>
      <c r="O16" s="20">
        <f t="shared" si="2"/>
        <v>0</v>
      </c>
      <c r="P16" s="20">
        <f t="shared" si="2"/>
        <v>0</v>
      </c>
      <c r="Q16" s="20">
        <f t="shared" si="2"/>
        <v>0</v>
      </c>
      <c r="R16" s="20">
        <f t="shared" si="2"/>
        <v>0</v>
      </c>
      <c r="S16" s="20">
        <f t="shared" si="2"/>
        <v>0</v>
      </c>
      <c r="T16" s="20">
        <f t="shared" si="2"/>
        <v>0</v>
      </c>
      <c r="U16" s="20">
        <f t="shared" si="2"/>
        <v>0</v>
      </c>
      <c r="V16" s="20">
        <f t="shared" si="2"/>
        <v>0</v>
      </c>
      <c r="W16" s="20">
        <f t="shared" si="2"/>
        <v>0</v>
      </c>
      <c r="X16" s="20">
        <f t="shared" si="2"/>
        <v>0</v>
      </c>
      <c r="Y16" s="20">
        <f t="shared" si="2"/>
        <v>0</v>
      </c>
      <c r="Z16" s="20">
        <f t="shared" si="2"/>
        <v>0</v>
      </c>
      <c r="AA16" s="20">
        <f t="shared" si="2"/>
        <v>0</v>
      </c>
      <c r="AB16" s="20">
        <f t="shared" si="2"/>
        <v>4372.55</v>
      </c>
      <c r="AC16" s="19">
        <f>+AC17</f>
        <v>0</v>
      </c>
      <c r="AD16" s="19">
        <v>0</v>
      </c>
      <c r="AE16" s="19">
        <v>0</v>
      </c>
      <c r="AF16" s="19">
        <v>0</v>
      </c>
      <c r="AG16" s="19">
        <v>0</v>
      </c>
      <c r="AH16" s="30" t="e">
        <f>+AG16-#REF!</f>
        <v>#REF!</v>
      </c>
      <c r="AI16" s="30" t="e">
        <f>+AF16-#REF!</f>
        <v>#REF!</v>
      </c>
      <c r="AN16" s="30">
        <f>+B16-'[1]Histórico Est. de Sit. Financie'!B16</f>
        <v>0</v>
      </c>
      <c r="AO16" s="30">
        <f>+C16-'[1]Histórico Est. de Sit. Financie'!C16</f>
        <v>0</v>
      </c>
      <c r="AP16" s="30">
        <f>+D16-'[1]Histórico Est. de Sit. Financie'!D16</f>
        <v>0</v>
      </c>
      <c r="AQ16" s="30">
        <f>+E16-'[1]Histórico Est. de Sit. Financie'!E16</f>
        <v>0</v>
      </c>
      <c r="AR16" s="30">
        <f>+F16-'[1]Histórico Est. de Sit. Financie'!F16</f>
        <v>0</v>
      </c>
      <c r="AS16" s="30">
        <f>+G16-'[1]Histórico Est. de Sit. Financie'!G16</f>
        <v>0</v>
      </c>
      <c r="AT16" s="30">
        <f>+H16-'[1]Histórico Est. de Sit. Financie'!H16</f>
        <v>0</v>
      </c>
      <c r="AU16" s="30">
        <f>+I16-'[1]Histórico Est. de Sit. Financie'!I16</f>
        <v>0</v>
      </c>
      <c r="AV16" s="30">
        <f>+J16-'[1]Histórico Est. de Sit. Financie'!J16</f>
        <v>0</v>
      </c>
      <c r="AW16" s="30">
        <f>+K16-'[1]Histórico Est. de Sit. Financie'!K16</f>
        <v>0</v>
      </c>
      <c r="AX16" s="30">
        <f>+L16-'[1]Histórico Est. de Sit. Financie'!L16</f>
        <v>0</v>
      </c>
      <c r="AY16" s="30">
        <f>+M16-'[1]Histórico Est. de Sit. Financie'!M16</f>
        <v>0</v>
      </c>
      <c r="AZ16" s="30">
        <f>+N16-'[1]Histórico Est. de Sit. Financie'!N16</f>
        <v>0</v>
      </c>
      <c r="BA16" s="30">
        <f>+O16-'[1]Histórico Est. de Sit. Financie'!O16</f>
        <v>0</v>
      </c>
      <c r="BB16" s="30">
        <f>+P16-'[1]Histórico Est. de Sit. Financie'!P16</f>
        <v>0</v>
      </c>
      <c r="BC16" s="30">
        <f>+Q16-'[1]Histórico Est. de Sit. Financie'!Q16</f>
        <v>0</v>
      </c>
      <c r="BD16" s="30">
        <f>+R16-'[1]Histórico Est. de Sit. Financie'!R16</f>
        <v>0</v>
      </c>
      <c r="BE16" s="30">
        <f>+S16-'[1]Histórico Est. de Sit. Financie'!S16</f>
        <v>0</v>
      </c>
      <c r="BF16" s="30">
        <f>+T16-'[1]Histórico Est. de Sit. Financie'!T16</f>
        <v>0</v>
      </c>
      <c r="BG16" s="30">
        <f>+U16-'[1]Histórico Est. de Sit. Financie'!U16</f>
        <v>0</v>
      </c>
      <c r="BH16" s="30">
        <f>+V16-'[1]Histórico Est. de Sit. Financie'!V16</f>
        <v>0</v>
      </c>
      <c r="BI16" s="30">
        <f>+W16-'[1]Histórico Est. de Sit. Financie'!W16</f>
        <v>0</v>
      </c>
      <c r="BJ16" s="30">
        <f>+X16-'[1]Histórico Est. de Sit. Financie'!X16</f>
        <v>0</v>
      </c>
      <c r="BK16" s="30">
        <f>+Y16-'[1]Histórico Est. de Sit. Financie'!Y16</f>
        <v>0</v>
      </c>
      <c r="BL16" s="30">
        <f>+Z16-'[1]Histórico Est. de Sit. Financie'!Z16</f>
        <v>0</v>
      </c>
      <c r="BM16" s="30">
        <f>+AA16-'[1]Histórico Est. de Sit. Financie'!AA16</f>
        <v>0</v>
      </c>
      <c r="BN16" s="30">
        <f>+AB16-'[1]Histórico Est. de Sit. Financie'!AB16</f>
        <v>0</v>
      </c>
      <c r="BO16" s="30">
        <f>+AC16-'[1]Histórico Est. de Sit. Financie'!AC16</f>
        <v>0</v>
      </c>
      <c r="BP16" s="30">
        <f>+AD16-'[1]Histórico Est. de Sit. Financie'!AD16</f>
        <v>0</v>
      </c>
      <c r="BQ16" s="30">
        <f>+AE16-'[1]Histórico Est. de Sit. Financie'!AE16</f>
        <v>0</v>
      </c>
      <c r="BR16" s="30">
        <f>+AF16-'[1]Histórico Est. de Sit. Financie'!AF16</f>
        <v>0</v>
      </c>
    </row>
    <row r="17" spans="1:70">
      <c r="A17" s="12" t="s">
        <v>58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4372.55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30" t="e">
        <f>+AG17-#REF!</f>
        <v>#REF!</v>
      </c>
      <c r="AI17" s="30" t="e">
        <f>+AF17-#REF!</f>
        <v>#REF!</v>
      </c>
      <c r="AN17" s="30">
        <f>+B17-'[1]Histórico Est. de Sit. Financie'!B17</f>
        <v>0</v>
      </c>
      <c r="AO17" s="30">
        <f>+C17-'[1]Histórico Est. de Sit. Financie'!C17</f>
        <v>0</v>
      </c>
      <c r="AP17" s="30">
        <f>+D17-'[1]Histórico Est. de Sit. Financie'!D17</f>
        <v>0</v>
      </c>
      <c r="AQ17" s="30">
        <f>+E17-'[1]Histórico Est. de Sit. Financie'!E17</f>
        <v>0</v>
      </c>
      <c r="AR17" s="30">
        <f>+F17-'[1]Histórico Est. de Sit. Financie'!F17</f>
        <v>0</v>
      </c>
      <c r="AS17" s="30">
        <f>+G17-'[1]Histórico Est. de Sit. Financie'!G17</f>
        <v>0</v>
      </c>
      <c r="AT17" s="30">
        <f>+H17-'[1]Histórico Est. de Sit. Financie'!H17</f>
        <v>0</v>
      </c>
      <c r="AU17" s="30">
        <f>+I17-'[1]Histórico Est. de Sit. Financie'!I17</f>
        <v>0</v>
      </c>
      <c r="AV17" s="30">
        <f>+J17-'[1]Histórico Est. de Sit. Financie'!J17</f>
        <v>0</v>
      </c>
      <c r="AW17" s="30">
        <f>+K17-'[1]Histórico Est. de Sit. Financie'!K17</f>
        <v>0</v>
      </c>
      <c r="AX17" s="30">
        <f>+L17-'[1]Histórico Est. de Sit. Financie'!L17</f>
        <v>0</v>
      </c>
      <c r="AY17" s="30">
        <f>+M17-'[1]Histórico Est. de Sit. Financie'!M17</f>
        <v>0</v>
      </c>
      <c r="AZ17" s="30">
        <f>+N17-'[1]Histórico Est. de Sit. Financie'!N17</f>
        <v>0</v>
      </c>
      <c r="BA17" s="30">
        <f>+O17-'[1]Histórico Est. de Sit. Financie'!O17</f>
        <v>0</v>
      </c>
      <c r="BB17" s="30">
        <f>+P17-'[1]Histórico Est. de Sit. Financie'!P17</f>
        <v>0</v>
      </c>
      <c r="BC17" s="30">
        <f>+Q17-'[1]Histórico Est. de Sit. Financie'!Q17</f>
        <v>0</v>
      </c>
      <c r="BD17" s="30">
        <f>+R17-'[1]Histórico Est. de Sit. Financie'!R17</f>
        <v>0</v>
      </c>
      <c r="BE17" s="30">
        <f>+S17-'[1]Histórico Est. de Sit. Financie'!S17</f>
        <v>0</v>
      </c>
      <c r="BF17" s="30">
        <f>+T17-'[1]Histórico Est. de Sit. Financie'!T17</f>
        <v>0</v>
      </c>
      <c r="BG17" s="30">
        <f>+U17-'[1]Histórico Est. de Sit. Financie'!U17</f>
        <v>0</v>
      </c>
      <c r="BH17" s="30">
        <f>+V17-'[1]Histórico Est. de Sit. Financie'!V17</f>
        <v>0</v>
      </c>
      <c r="BI17" s="30">
        <f>+W17-'[1]Histórico Est. de Sit. Financie'!W17</f>
        <v>0</v>
      </c>
      <c r="BJ17" s="30">
        <f>+X17-'[1]Histórico Est. de Sit. Financie'!X17</f>
        <v>0</v>
      </c>
      <c r="BK17" s="30">
        <f>+Y17-'[1]Histórico Est. de Sit. Financie'!Y17</f>
        <v>0</v>
      </c>
      <c r="BL17" s="30">
        <f>+Z17-'[1]Histórico Est. de Sit. Financie'!Z17</f>
        <v>0</v>
      </c>
      <c r="BM17" s="30">
        <f>+AA17-'[1]Histórico Est. de Sit. Financie'!AA17</f>
        <v>0</v>
      </c>
      <c r="BN17" s="30">
        <f>+AB17-'[1]Histórico Est. de Sit. Financie'!AB17</f>
        <v>0</v>
      </c>
      <c r="BO17" s="30">
        <f>+AC17-'[1]Histórico Est. de Sit. Financie'!AC17</f>
        <v>0</v>
      </c>
      <c r="BP17" s="30">
        <f>+AD17-'[1]Histórico Est. de Sit. Financie'!AD17</f>
        <v>0</v>
      </c>
      <c r="BQ17" s="30">
        <f>+AE17-'[1]Histórico Est. de Sit. Financie'!AE17</f>
        <v>0</v>
      </c>
      <c r="BR17" s="30">
        <f>+AF17-'[1]Histórico Est. de Sit. Financie'!AF17</f>
        <v>0</v>
      </c>
    </row>
    <row r="18" spans="1:70">
      <c r="A18" s="10" t="s">
        <v>60</v>
      </c>
      <c r="B18" s="20">
        <v>930543.6</v>
      </c>
      <c r="C18" s="20">
        <v>1048410.8</v>
      </c>
      <c r="D18" s="20">
        <v>1032506.6</v>
      </c>
      <c r="E18" s="20">
        <v>1059457.7</v>
      </c>
      <c r="F18" s="20">
        <v>967217.6</v>
      </c>
      <c r="G18" s="20">
        <v>2059569.8</v>
      </c>
      <c r="H18" s="20">
        <v>2268611.2999999998</v>
      </c>
      <c r="I18" s="20">
        <v>2482283.5</v>
      </c>
      <c r="J18" s="20">
        <v>2680531.4</v>
      </c>
      <c r="K18" s="20">
        <v>3253863.7</v>
      </c>
      <c r="L18" s="20">
        <v>3007090.5</v>
      </c>
      <c r="M18" s="20">
        <v>2834021.5999999996</v>
      </c>
      <c r="N18" s="20">
        <v>2802035.0999999996</v>
      </c>
      <c r="O18" s="20">
        <v>2570694.2000000002</v>
      </c>
      <c r="P18" s="20">
        <v>2537813</v>
      </c>
      <c r="Q18" s="20">
        <v>2802107.8</v>
      </c>
      <c r="R18" s="20">
        <v>2798270.1</v>
      </c>
      <c r="S18" s="20">
        <v>2758921.6518773199</v>
      </c>
      <c r="T18" s="20">
        <v>2563751.2999999998</v>
      </c>
      <c r="U18" s="20">
        <v>2606825.2877881099</v>
      </c>
      <c r="V18" s="20">
        <v>2996767.0996730896</v>
      </c>
      <c r="W18" s="20">
        <v>3795239.71</v>
      </c>
      <c r="X18" s="20">
        <v>10108600.301000001</v>
      </c>
      <c r="Y18" s="20">
        <v>9449973.5160000008</v>
      </c>
      <c r="Z18" s="20">
        <v>9232470</v>
      </c>
      <c r="AA18" s="20">
        <v>9349376</v>
      </c>
      <c r="AB18" s="20">
        <v>10125682.725</v>
      </c>
      <c r="AC18" s="19">
        <v>10492740.9362185</v>
      </c>
      <c r="AD18" s="19">
        <v>8721931.3760000002</v>
      </c>
      <c r="AE18" s="19">
        <v>10052216.252</v>
      </c>
      <c r="AF18" s="19">
        <v>8288908.6730000004</v>
      </c>
      <c r="AG18" s="19">
        <v>9162163.4000000004</v>
      </c>
      <c r="AH18" s="30" t="e">
        <f>+AG18-#REF!</f>
        <v>#REF!</v>
      </c>
      <c r="AI18" s="30" t="e">
        <f>+AF18-#REF!</f>
        <v>#REF!</v>
      </c>
      <c r="AN18" s="30">
        <f>+B18-'[1]Histórico Est. de Sit. Financie'!B18</f>
        <v>0</v>
      </c>
      <c r="AO18" s="30">
        <f>+C18-'[1]Histórico Est. de Sit. Financie'!C18</f>
        <v>0</v>
      </c>
      <c r="AP18" s="30">
        <f>+D18-'[1]Histórico Est. de Sit. Financie'!D18</f>
        <v>0</v>
      </c>
      <c r="AQ18" s="30">
        <f>+E18-'[1]Histórico Est. de Sit. Financie'!E18</f>
        <v>0</v>
      </c>
      <c r="AR18" s="30">
        <f>+F18-'[1]Histórico Est. de Sit. Financie'!F18</f>
        <v>0</v>
      </c>
      <c r="AS18" s="30">
        <f>+G18-'[1]Histórico Est. de Sit. Financie'!G18</f>
        <v>0</v>
      </c>
      <c r="AT18" s="30">
        <f>+H18-'[1]Histórico Est. de Sit. Financie'!H18</f>
        <v>0</v>
      </c>
      <c r="AU18" s="30">
        <f>+I18-'[1]Histórico Est. de Sit. Financie'!I18</f>
        <v>0</v>
      </c>
      <c r="AV18" s="30">
        <f>+J18-'[1]Histórico Est. de Sit. Financie'!J18</f>
        <v>0</v>
      </c>
      <c r="AW18" s="30">
        <f>+K18-'[1]Histórico Est. de Sit. Financie'!K18</f>
        <v>0</v>
      </c>
      <c r="AX18" s="30">
        <f>+L18-'[1]Histórico Est. de Sit. Financie'!L18</f>
        <v>0</v>
      </c>
      <c r="AY18" s="30">
        <f>+M18-'[1]Histórico Est. de Sit. Financie'!M18</f>
        <v>0</v>
      </c>
      <c r="AZ18" s="30">
        <f>+N18-'[1]Histórico Est. de Sit. Financie'!N18</f>
        <v>0</v>
      </c>
      <c r="BA18" s="30">
        <f>+O18-'[1]Histórico Est. de Sit. Financie'!O18</f>
        <v>0</v>
      </c>
      <c r="BB18" s="30">
        <f>+P18-'[1]Histórico Est. de Sit. Financie'!P18</f>
        <v>0</v>
      </c>
      <c r="BC18" s="30">
        <f>+Q18-'[1]Histórico Est. de Sit. Financie'!Q18</f>
        <v>0</v>
      </c>
      <c r="BD18" s="30">
        <f>+R18-'[1]Histórico Est. de Sit. Financie'!R18</f>
        <v>0</v>
      </c>
      <c r="BE18" s="30">
        <f>+S18-'[1]Histórico Est. de Sit. Financie'!S18</f>
        <v>0</v>
      </c>
      <c r="BF18" s="30">
        <f>+T18-'[1]Histórico Est. de Sit. Financie'!T18</f>
        <v>0</v>
      </c>
      <c r="BG18" s="30">
        <f>+U18-'[1]Histórico Est. de Sit. Financie'!U18</f>
        <v>0</v>
      </c>
      <c r="BH18" s="30">
        <f>+V18-'[1]Histórico Est. de Sit. Financie'!V18</f>
        <v>0</v>
      </c>
      <c r="BI18" s="30">
        <f>+W18-'[1]Histórico Est. de Sit. Financie'!W18</f>
        <v>0</v>
      </c>
      <c r="BJ18" s="30">
        <f>+X18-'[1]Histórico Est. de Sit. Financie'!X18</f>
        <v>0</v>
      </c>
      <c r="BK18" s="30">
        <f>+Y18-'[1]Histórico Est. de Sit. Financie'!Y18</f>
        <v>0</v>
      </c>
      <c r="BL18" s="30">
        <f>+Z18-'[1]Histórico Est. de Sit. Financie'!Z18</f>
        <v>0</v>
      </c>
      <c r="BM18" s="30">
        <f>+AA18-'[1]Histórico Est. de Sit. Financie'!AA18</f>
        <v>0</v>
      </c>
      <c r="BN18" s="30">
        <f>+AB18-'[1]Histórico Est. de Sit. Financie'!AB18</f>
        <v>0</v>
      </c>
      <c r="BO18" s="30">
        <f>+AC18-'[1]Histórico Est. de Sit. Financie'!AC18</f>
        <v>0</v>
      </c>
      <c r="BP18" s="30">
        <f>+AD18-'[1]Histórico Est. de Sit. Financie'!AD18</f>
        <v>0</v>
      </c>
      <c r="BQ18" s="30">
        <f>+AE18-'[1]Histórico Est. de Sit. Financie'!AE18</f>
        <v>0</v>
      </c>
      <c r="BR18" s="30">
        <f>+AF18-'[1]Histórico Est. de Sit. Financie'!AF18</f>
        <v>0</v>
      </c>
    </row>
    <row r="19" spans="1:70">
      <c r="A19" s="10" t="s">
        <v>56</v>
      </c>
      <c r="B19" s="18">
        <v>1645948.6000000006</v>
      </c>
      <c r="C19" s="18">
        <v>833566.79999999888</v>
      </c>
      <c r="D19" s="18">
        <v>1070598.9650250301</v>
      </c>
      <c r="E19" s="18">
        <v>1252306</v>
      </c>
      <c r="F19" s="18">
        <v>1860626.7000000011</v>
      </c>
      <c r="G19" s="18">
        <v>2011638.1000000052</v>
      </c>
      <c r="H19" s="18">
        <v>2213792.4999999925</v>
      </c>
      <c r="I19" s="18">
        <v>2590343.200000003</v>
      </c>
      <c r="J19" s="18">
        <v>2895961.5</v>
      </c>
      <c r="K19" s="18">
        <v>2996077.4999999925</v>
      </c>
      <c r="L19" s="18">
        <v>2986187.6999999955</v>
      </c>
      <c r="M19" s="18">
        <v>2964824.3999999985</v>
      </c>
      <c r="N19" s="18">
        <v>3087040.799999997</v>
      </c>
      <c r="O19" s="18">
        <v>3191435.3999999985</v>
      </c>
      <c r="P19" s="18">
        <v>3585042.3000000045</v>
      </c>
      <c r="Q19" s="18">
        <v>3673471.700000003</v>
      </c>
      <c r="R19" s="18">
        <v>3649494.6000000015</v>
      </c>
      <c r="S19" s="18">
        <v>3401405.3641766757</v>
      </c>
      <c r="T19" s="18">
        <v>3723611.700000003</v>
      </c>
      <c r="U19" s="18">
        <v>3830631.7654046118</v>
      </c>
      <c r="V19" s="18">
        <v>4080050.2765681595</v>
      </c>
      <c r="W19" s="18">
        <v>2122580.8554599583</v>
      </c>
      <c r="X19" s="18">
        <v>2388413.468069613</v>
      </c>
      <c r="Y19" s="18">
        <v>2456099.3125909865</v>
      </c>
      <c r="Z19" s="18">
        <v>2573195</v>
      </c>
      <c r="AA19" s="18">
        <v>2639836</v>
      </c>
      <c r="AB19" s="18">
        <v>2753285.1910000001</v>
      </c>
      <c r="AC19" s="19">
        <v>2882507.3223471097</v>
      </c>
      <c r="AD19" s="19">
        <v>2980577.0860000001</v>
      </c>
      <c r="AE19" s="19">
        <v>3213011.1470000003</v>
      </c>
      <c r="AF19" s="19">
        <v>3331357.0010000002</v>
      </c>
      <c r="AG19" s="19">
        <v>3401212.8429999999</v>
      </c>
      <c r="AH19" s="30" t="e">
        <f>+AG19-#REF!</f>
        <v>#REF!</v>
      </c>
      <c r="AI19" s="30" t="e">
        <f>+AF19-#REF!</f>
        <v>#REF!</v>
      </c>
      <c r="AN19" s="30">
        <f>+B19-'[1]Histórico Est. de Sit. Financie'!B19</f>
        <v>0</v>
      </c>
      <c r="AO19" s="30">
        <f>+C19-'[1]Histórico Est. de Sit. Financie'!C19</f>
        <v>0</v>
      </c>
      <c r="AP19" s="30">
        <f>+D19-'[1]Histórico Est. de Sit. Financie'!D19</f>
        <v>0</v>
      </c>
      <c r="AQ19" s="30">
        <f>+E19-'[1]Histórico Est. de Sit. Financie'!E19</f>
        <v>0</v>
      </c>
      <c r="AR19" s="30">
        <f>+F19-'[1]Histórico Est. de Sit. Financie'!F19</f>
        <v>0</v>
      </c>
      <c r="AS19" s="30">
        <f>+G19-'[1]Histórico Est. de Sit. Financie'!G19</f>
        <v>0</v>
      </c>
      <c r="AT19" s="30">
        <f>+H19-'[1]Histórico Est. de Sit. Financie'!H19</f>
        <v>0</v>
      </c>
      <c r="AU19" s="30">
        <f>+I19-'[1]Histórico Est. de Sit. Financie'!I19</f>
        <v>0</v>
      </c>
      <c r="AV19" s="30">
        <f>+J19-'[1]Histórico Est. de Sit. Financie'!J19</f>
        <v>0</v>
      </c>
      <c r="AW19" s="30">
        <f>+K19-'[1]Histórico Est. de Sit. Financie'!K19</f>
        <v>0</v>
      </c>
      <c r="AX19" s="30">
        <f>+L19-'[1]Histórico Est. de Sit. Financie'!L19</f>
        <v>0</v>
      </c>
      <c r="AY19" s="30">
        <f>+M19-'[1]Histórico Est. de Sit. Financie'!M19</f>
        <v>0</v>
      </c>
      <c r="AZ19" s="30">
        <f>+N19-'[1]Histórico Est. de Sit. Financie'!N19</f>
        <v>0</v>
      </c>
      <c r="BA19" s="30">
        <f>+O19-'[1]Histórico Est. de Sit. Financie'!O19</f>
        <v>0</v>
      </c>
      <c r="BB19" s="30">
        <f>+P19-'[1]Histórico Est. de Sit. Financie'!P19</f>
        <v>0</v>
      </c>
      <c r="BC19" s="30">
        <f>+Q19-'[1]Histórico Est. de Sit. Financie'!Q19</f>
        <v>0</v>
      </c>
      <c r="BD19" s="30">
        <f>+R19-'[1]Histórico Est. de Sit. Financie'!R19</f>
        <v>0</v>
      </c>
      <c r="BE19" s="30">
        <f>+S19-'[1]Histórico Est. de Sit. Financie'!S19</f>
        <v>0</v>
      </c>
      <c r="BF19" s="30">
        <f>+T19-'[1]Histórico Est. de Sit. Financie'!T19</f>
        <v>0</v>
      </c>
      <c r="BG19" s="30">
        <f>+U19-'[1]Histórico Est. de Sit. Financie'!U19</f>
        <v>0</v>
      </c>
      <c r="BH19" s="30">
        <f>+V19-'[1]Histórico Est. de Sit. Financie'!V19</f>
        <v>0</v>
      </c>
      <c r="BI19" s="30">
        <f>+W19-'[1]Histórico Est. de Sit. Financie'!W19</f>
        <v>0</v>
      </c>
      <c r="BJ19" s="30">
        <f>+X19-'[1]Histórico Est. de Sit. Financie'!X19</f>
        <v>0</v>
      </c>
      <c r="BK19" s="30">
        <f>+Y19-'[1]Histórico Est. de Sit. Financie'!Y19</f>
        <v>0</v>
      </c>
      <c r="BL19" s="30">
        <f>+Z19-'[1]Histórico Est. de Sit. Financie'!Z19</f>
        <v>0</v>
      </c>
      <c r="BM19" s="30">
        <f>+AA19-'[1]Histórico Est. de Sit. Financie'!AA19</f>
        <v>0</v>
      </c>
      <c r="BN19" s="30">
        <f>+AB19-'[1]Histórico Est. de Sit. Financie'!AB19</f>
        <v>0</v>
      </c>
      <c r="BO19" s="30">
        <f>+AC19-'[1]Histórico Est. de Sit. Financie'!AC19</f>
        <v>0</v>
      </c>
      <c r="BP19" s="30">
        <f>+AD19-'[1]Histórico Est. de Sit. Financie'!AD19</f>
        <v>0</v>
      </c>
      <c r="BQ19" s="30">
        <f>+AE19-'[1]Histórico Est. de Sit. Financie'!AE19</f>
        <v>0</v>
      </c>
      <c r="BR19" s="30">
        <f>+AF19-'[1]Histórico Est. de Sit. Financie'!AF19</f>
        <v>0</v>
      </c>
    </row>
    <row r="20" spans="1:70" s="2" customFormat="1" ht="17.25">
      <c r="A20" s="9" t="s">
        <v>10</v>
      </c>
      <c r="B20" s="16">
        <f t="shared" ref="B20:AA20" si="3">+B10+B11+B18+B19</f>
        <v>9298138.2000000011</v>
      </c>
      <c r="C20" s="16">
        <f t="shared" si="3"/>
        <v>11088436.299999999</v>
      </c>
      <c r="D20" s="16">
        <f t="shared" si="3"/>
        <v>12798906.927148752</v>
      </c>
      <c r="E20" s="16">
        <f t="shared" si="3"/>
        <v>16161228.299999999</v>
      </c>
      <c r="F20" s="16">
        <f t="shared" si="3"/>
        <v>18117553.5</v>
      </c>
      <c r="G20" s="16">
        <f t="shared" si="3"/>
        <v>24529548.400000006</v>
      </c>
      <c r="H20" s="16">
        <f t="shared" si="3"/>
        <v>29149221.599999998</v>
      </c>
      <c r="I20" s="16">
        <f t="shared" si="3"/>
        <v>31874453.200000007</v>
      </c>
      <c r="J20" s="16">
        <f t="shared" si="3"/>
        <v>40685448.699999996</v>
      </c>
      <c r="K20" s="16">
        <f t="shared" si="3"/>
        <v>43707685.399999999</v>
      </c>
      <c r="L20" s="16">
        <f t="shared" si="3"/>
        <v>41845981.099999994</v>
      </c>
      <c r="M20" s="16">
        <f t="shared" si="3"/>
        <v>46617666.29999999</v>
      </c>
      <c r="N20" s="16">
        <f t="shared" si="3"/>
        <v>49566174.5</v>
      </c>
      <c r="O20" s="16">
        <f t="shared" si="3"/>
        <v>54748945.100000001</v>
      </c>
      <c r="P20" s="16">
        <f t="shared" si="3"/>
        <v>62508340.400000006</v>
      </c>
      <c r="Q20" s="16">
        <f t="shared" si="3"/>
        <v>62384525.000000007</v>
      </c>
      <c r="R20" s="16">
        <f t="shared" si="3"/>
        <v>64799628.500000007</v>
      </c>
      <c r="S20" s="16">
        <f t="shared" si="3"/>
        <v>73825331.560838744</v>
      </c>
      <c r="T20" s="16">
        <f t="shared" si="3"/>
        <v>75977922.322999567</v>
      </c>
      <c r="U20" s="16">
        <f t="shared" si="3"/>
        <v>100248456.50845012</v>
      </c>
      <c r="V20" s="16">
        <f t="shared" si="3"/>
        <v>134037099.94374509</v>
      </c>
      <c r="W20" s="16">
        <f t="shared" si="3"/>
        <v>170266343.77945998</v>
      </c>
      <c r="X20" s="16">
        <f t="shared" si="3"/>
        <v>173689666.3830696</v>
      </c>
      <c r="Y20" s="16">
        <f t="shared" si="3"/>
        <v>174883834.070591</v>
      </c>
      <c r="Z20" s="16">
        <f t="shared" si="3"/>
        <v>190903630</v>
      </c>
      <c r="AA20" s="16">
        <f t="shared" si="3"/>
        <v>215007201</v>
      </c>
      <c r="AB20" s="16">
        <f>+AB10+AB11+AB16+AB18+AB19</f>
        <v>253603287.85100004</v>
      </c>
      <c r="AC20" s="16">
        <f>+AC10+AC11+AC16+AC18+AC19</f>
        <v>296619664.03553641</v>
      </c>
      <c r="AD20" s="16">
        <v>339118483.37599999</v>
      </c>
      <c r="AE20" s="28">
        <f>+AE10+AE11+AE16+AE18+AE19+AE15</f>
        <v>300208431.11499995</v>
      </c>
      <c r="AF20" s="16">
        <f>+AF10+AF11+AF16+AF18+AF19+AF15</f>
        <v>345114511.338</v>
      </c>
      <c r="AG20" s="16">
        <f>+AG10+AG11+AG16+AG18+AG19+AG15</f>
        <v>333091703.82099998</v>
      </c>
      <c r="AH20" s="30" t="e">
        <f>+AG20-#REF!</f>
        <v>#REF!</v>
      </c>
      <c r="AI20" s="30" t="e">
        <f>+AF20-#REF!</f>
        <v>#REF!</v>
      </c>
      <c r="AN20" s="30">
        <f>+B20-'[1]Histórico Est. de Sit. Financie'!B20</f>
        <v>0</v>
      </c>
      <c r="AO20" s="30">
        <f>+C20-'[1]Histórico Est. de Sit. Financie'!C20</f>
        <v>0</v>
      </c>
      <c r="AP20" s="30">
        <f>+D20-'[1]Histórico Est. de Sit. Financie'!D20</f>
        <v>0</v>
      </c>
      <c r="AQ20" s="30">
        <f>+E20-'[1]Histórico Est. de Sit. Financie'!E20</f>
        <v>0</v>
      </c>
      <c r="AR20" s="30">
        <f>+F20-'[1]Histórico Est. de Sit. Financie'!F20</f>
        <v>0</v>
      </c>
      <c r="AS20" s="30">
        <f>+G20-'[1]Histórico Est. de Sit. Financie'!G20</f>
        <v>0</v>
      </c>
      <c r="AT20" s="30">
        <f>+H20-'[1]Histórico Est. de Sit. Financie'!H20</f>
        <v>0</v>
      </c>
      <c r="AU20" s="30">
        <f>+I20-'[1]Histórico Est. de Sit. Financie'!I20</f>
        <v>0</v>
      </c>
      <c r="AV20" s="30">
        <f>+J20-'[1]Histórico Est. de Sit. Financie'!J20</f>
        <v>0</v>
      </c>
      <c r="AW20" s="30">
        <f>+K20-'[1]Histórico Est. de Sit. Financie'!K20</f>
        <v>0</v>
      </c>
      <c r="AX20" s="30">
        <f>+L20-'[1]Histórico Est. de Sit. Financie'!L20</f>
        <v>0</v>
      </c>
      <c r="AY20" s="30">
        <f>+M20-'[1]Histórico Est. de Sit. Financie'!M20</f>
        <v>0</v>
      </c>
      <c r="AZ20" s="30">
        <f>+N20-'[1]Histórico Est. de Sit. Financie'!N20</f>
        <v>0</v>
      </c>
      <c r="BA20" s="30">
        <f>+O20-'[1]Histórico Est. de Sit. Financie'!O20</f>
        <v>0</v>
      </c>
      <c r="BB20" s="30">
        <f>+P20-'[1]Histórico Est. de Sit. Financie'!P20</f>
        <v>0</v>
      </c>
      <c r="BC20" s="30">
        <f>+Q20-'[1]Histórico Est. de Sit. Financie'!Q20</f>
        <v>0</v>
      </c>
      <c r="BD20" s="30">
        <f>+R20-'[1]Histórico Est. de Sit. Financie'!R20</f>
        <v>0</v>
      </c>
      <c r="BE20" s="30">
        <f>+S20-'[1]Histórico Est. de Sit. Financie'!S20</f>
        <v>0</v>
      </c>
      <c r="BF20" s="30">
        <f>+T20-'[1]Histórico Est. de Sit. Financie'!T20</f>
        <v>0</v>
      </c>
      <c r="BG20" s="30">
        <f>+U20-'[1]Histórico Est. de Sit. Financie'!U20</f>
        <v>0</v>
      </c>
      <c r="BH20" s="30">
        <f>+V20-'[1]Histórico Est. de Sit. Financie'!V20</f>
        <v>0</v>
      </c>
      <c r="BI20" s="30">
        <f>+W20-'[1]Histórico Est. de Sit. Financie'!W20</f>
        <v>0</v>
      </c>
      <c r="BJ20" s="30">
        <f>+X20-'[1]Histórico Est. de Sit. Financie'!X20</f>
        <v>0</v>
      </c>
      <c r="BK20" s="30">
        <f>+Y20-'[1]Histórico Est. de Sit. Financie'!Y20</f>
        <v>0</v>
      </c>
      <c r="BL20" s="30">
        <f>+Z20-'[1]Histórico Est. de Sit. Financie'!Z20</f>
        <v>0</v>
      </c>
      <c r="BM20" s="30">
        <f>+AA20-'[1]Histórico Est. de Sit. Financie'!AA20</f>
        <v>0</v>
      </c>
      <c r="BN20" s="30">
        <f>+AB20-'[1]Histórico Est. de Sit. Financie'!AB20</f>
        <v>0</v>
      </c>
      <c r="BO20" s="30">
        <f>+AC20-'[1]Histórico Est. de Sit. Financie'!AC20</f>
        <v>0</v>
      </c>
      <c r="BP20" s="30">
        <f>+AD20-'[1]Histórico Est. de Sit. Financie'!AD20</f>
        <v>0</v>
      </c>
      <c r="BQ20" s="30">
        <f>+AE20-'[1]Histórico Est. de Sit. Financie'!AE20</f>
        <v>0</v>
      </c>
      <c r="BR20" s="30">
        <f>+AF20-'[1]Histórico Est. de Sit. Financie'!AF20</f>
        <v>0</v>
      </c>
    </row>
    <row r="21" spans="1:70" s="2" customFormat="1" ht="17.25">
      <c r="A21" s="9" t="s">
        <v>2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2"/>
      <c r="AD21" s="22"/>
      <c r="AE21" s="22"/>
      <c r="AF21" s="22"/>
      <c r="AG21" s="22"/>
      <c r="AH21" s="30" t="e">
        <f>+AG21-#REF!</f>
        <v>#REF!</v>
      </c>
      <c r="AI21" s="30" t="e">
        <f>+AF21-#REF!</f>
        <v>#REF!</v>
      </c>
      <c r="AN21" s="30">
        <f>+B21-'[1]Histórico Est. de Sit. Financie'!B21</f>
        <v>0</v>
      </c>
      <c r="AO21" s="30">
        <f>+C21-'[1]Histórico Est. de Sit. Financie'!C21</f>
        <v>0</v>
      </c>
      <c r="AP21" s="30">
        <f>+D21-'[1]Histórico Est. de Sit. Financie'!D21</f>
        <v>0</v>
      </c>
      <c r="AQ21" s="30">
        <f>+E21-'[1]Histórico Est. de Sit. Financie'!E21</f>
        <v>0</v>
      </c>
      <c r="AR21" s="30">
        <f>+F21-'[1]Histórico Est. de Sit. Financie'!F21</f>
        <v>0</v>
      </c>
      <c r="AS21" s="30">
        <f>+G21-'[1]Histórico Est. de Sit. Financie'!G21</f>
        <v>0</v>
      </c>
      <c r="AT21" s="30">
        <f>+H21-'[1]Histórico Est. de Sit. Financie'!H21</f>
        <v>0</v>
      </c>
      <c r="AU21" s="30">
        <f>+I21-'[1]Histórico Est. de Sit. Financie'!I21</f>
        <v>0</v>
      </c>
      <c r="AV21" s="30">
        <f>+J21-'[1]Histórico Est. de Sit. Financie'!J21</f>
        <v>0</v>
      </c>
      <c r="AW21" s="30">
        <f>+K21-'[1]Histórico Est. de Sit. Financie'!K21</f>
        <v>0</v>
      </c>
      <c r="AX21" s="30">
        <f>+L21-'[1]Histórico Est. de Sit. Financie'!L21</f>
        <v>0</v>
      </c>
      <c r="AY21" s="30">
        <f>+M21-'[1]Histórico Est. de Sit. Financie'!M21</f>
        <v>0</v>
      </c>
      <c r="AZ21" s="30">
        <f>+N21-'[1]Histórico Est. de Sit. Financie'!N21</f>
        <v>0</v>
      </c>
      <c r="BA21" s="30">
        <f>+O21-'[1]Histórico Est. de Sit. Financie'!O21</f>
        <v>0</v>
      </c>
      <c r="BB21" s="30">
        <f>+P21-'[1]Histórico Est. de Sit. Financie'!P21</f>
        <v>0</v>
      </c>
      <c r="BC21" s="30">
        <f>+Q21-'[1]Histórico Est. de Sit. Financie'!Q21</f>
        <v>0</v>
      </c>
      <c r="BD21" s="30">
        <f>+R21-'[1]Histórico Est. de Sit. Financie'!R21</f>
        <v>0</v>
      </c>
      <c r="BE21" s="30">
        <f>+S21-'[1]Histórico Est. de Sit. Financie'!S21</f>
        <v>0</v>
      </c>
      <c r="BF21" s="30">
        <f>+T21-'[1]Histórico Est. de Sit. Financie'!T21</f>
        <v>0</v>
      </c>
      <c r="BG21" s="30">
        <f>+U21-'[1]Histórico Est. de Sit. Financie'!U21</f>
        <v>0</v>
      </c>
      <c r="BH21" s="30">
        <f>+V21-'[1]Histórico Est. de Sit. Financie'!V21</f>
        <v>0</v>
      </c>
      <c r="BI21" s="30">
        <f>+W21-'[1]Histórico Est. de Sit. Financie'!W21</f>
        <v>0</v>
      </c>
      <c r="BJ21" s="30">
        <f>+X21-'[1]Histórico Est. de Sit. Financie'!X21</f>
        <v>0</v>
      </c>
      <c r="BK21" s="30">
        <f>+Y21-'[1]Histórico Est. de Sit. Financie'!Y21</f>
        <v>0</v>
      </c>
      <c r="BL21" s="30">
        <f>+Z21-'[1]Histórico Est. de Sit. Financie'!Z21</f>
        <v>0</v>
      </c>
      <c r="BM21" s="30">
        <f>+AA21-'[1]Histórico Est. de Sit. Financie'!AA21</f>
        <v>0</v>
      </c>
      <c r="BN21" s="30">
        <f>+AB21-'[1]Histórico Est. de Sit. Financie'!AB21</f>
        <v>0</v>
      </c>
      <c r="BO21" s="30">
        <f>+AC21-'[1]Histórico Est. de Sit. Financie'!AC21</f>
        <v>0</v>
      </c>
      <c r="BP21" s="30">
        <f>+AD21-'[1]Histórico Est. de Sit. Financie'!AD21</f>
        <v>0</v>
      </c>
      <c r="BQ21" s="30">
        <f>+AE21-'[1]Histórico Est. de Sit. Financie'!AE21</f>
        <v>0</v>
      </c>
      <c r="BR21" s="30">
        <f>+AF21-'[1]Histórico Est. de Sit. Financie'!AF21</f>
        <v>0</v>
      </c>
    </row>
    <row r="22" spans="1:70">
      <c r="A22" s="10" t="s">
        <v>6</v>
      </c>
      <c r="B22" s="18">
        <v>83548</v>
      </c>
      <c r="C22" s="18">
        <v>131128</v>
      </c>
      <c r="D22" s="18">
        <v>43761.3</v>
      </c>
      <c r="E22" s="18">
        <v>5494.1</v>
      </c>
      <c r="F22" s="18">
        <v>1125.7</v>
      </c>
      <c r="G22" s="18">
        <v>4303.3</v>
      </c>
      <c r="H22" s="18">
        <v>4268.8999999999996</v>
      </c>
      <c r="I22" s="18">
        <v>123013</v>
      </c>
      <c r="J22" s="18">
        <v>10227.400000000001</v>
      </c>
      <c r="K22" s="18">
        <v>16181.300000000001</v>
      </c>
      <c r="L22" s="18">
        <v>9824.5</v>
      </c>
      <c r="M22" s="18">
        <v>21014.799999999999</v>
      </c>
      <c r="N22" s="18">
        <v>11071.1</v>
      </c>
      <c r="O22" s="18">
        <v>12876.6</v>
      </c>
      <c r="P22" s="18">
        <v>25426.9</v>
      </c>
      <c r="Q22" s="18">
        <v>18825.8</v>
      </c>
      <c r="R22" s="18">
        <v>22421.8</v>
      </c>
      <c r="S22" s="18">
        <v>4835.6189218300005</v>
      </c>
      <c r="T22" s="18">
        <v>13239.699999999999</v>
      </c>
      <c r="U22" s="18">
        <v>5522806</v>
      </c>
      <c r="V22" s="18">
        <v>6854234.6518925102</v>
      </c>
      <c r="W22" s="18">
        <v>10142067.946</v>
      </c>
      <c r="X22" s="18">
        <v>6425633.1430000002</v>
      </c>
      <c r="Y22" s="18">
        <v>5161953.8689999999</v>
      </c>
      <c r="Z22" s="18">
        <v>5873614</v>
      </c>
      <c r="AA22" s="18">
        <v>4958260</v>
      </c>
      <c r="AB22" s="18">
        <v>7183899.3020000001</v>
      </c>
      <c r="AC22" s="19">
        <v>7721372.2382064695</v>
      </c>
      <c r="AD22" s="19">
        <v>10535354.865</v>
      </c>
      <c r="AE22" s="25">
        <v>6335158.6699999999</v>
      </c>
      <c r="AF22" s="25">
        <v>5900157.1320000002</v>
      </c>
      <c r="AG22" s="19">
        <v>6308740.2769999998</v>
      </c>
      <c r="AH22" s="30" t="e">
        <f>+AG22-#REF!</f>
        <v>#REF!</v>
      </c>
      <c r="AI22" s="30" t="e">
        <f>+AF22-#REF!</f>
        <v>#REF!</v>
      </c>
      <c r="AN22" s="30">
        <f>+B22-'[1]Histórico Est. de Sit. Financie'!B22</f>
        <v>0</v>
      </c>
      <c r="AO22" s="30">
        <f>+C22-'[1]Histórico Est. de Sit. Financie'!C22</f>
        <v>0</v>
      </c>
      <c r="AP22" s="30">
        <f>+D22-'[1]Histórico Est. de Sit. Financie'!D22</f>
        <v>0</v>
      </c>
      <c r="AQ22" s="30">
        <f>+E22-'[1]Histórico Est. de Sit. Financie'!E22</f>
        <v>0</v>
      </c>
      <c r="AR22" s="30">
        <f>+F22-'[1]Histórico Est. de Sit. Financie'!F22</f>
        <v>0</v>
      </c>
      <c r="AS22" s="30">
        <f>+G22-'[1]Histórico Est. de Sit. Financie'!G22</f>
        <v>0</v>
      </c>
      <c r="AT22" s="30">
        <f>+H22-'[1]Histórico Est. de Sit. Financie'!H22</f>
        <v>0</v>
      </c>
      <c r="AU22" s="30">
        <f>+I22-'[1]Histórico Est. de Sit. Financie'!I22</f>
        <v>0</v>
      </c>
      <c r="AV22" s="30">
        <f>+J22-'[1]Histórico Est. de Sit. Financie'!J22</f>
        <v>0</v>
      </c>
      <c r="AW22" s="30">
        <f>+K22-'[1]Histórico Est. de Sit. Financie'!K22</f>
        <v>0</v>
      </c>
      <c r="AX22" s="30">
        <f>+L22-'[1]Histórico Est. de Sit. Financie'!L22</f>
        <v>0</v>
      </c>
      <c r="AY22" s="30">
        <f>+M22-'[1]Histórico Est. de Sit. Financie'!M22</f>
        <v>0</v>
      </c>
      <c r="AZ22" s="30">
        <f>+N22-'[1]Histórico Est. de Sit. Financie'!N22</f>
        <v>0</v>
      </c>
      <c r="BA22" s="30">
        <f>+O22-'[1]Histórico Est. de Sit. Financie'!O22</f>
        <v>0</v>
      </c>
      <c r="BB22" s="30">
        <f>+P22-'[1]Histórico Est. de Sit. Financie'!P22</f>
        <v>0</v>
      </c>
      <c r="BC22" s="30">
        <f>+Q22-'[1]Histórico Est. de Sit. Financie'!Q22</f>
        <v>0</v>
      </c>
      <c r="BD22" s="30">
        <f>+R22-'[1]Histórico Est. de Sit. Financie'!R22</f>
        <v>0</v>
      </c>
      <c r="BE22" s="30">
        <f>+S22-'[1]Histórico Est. de Sit. Financie'!S22</f>
        <v>0</v>
      </c>
      <c r="BF22" s="30">
        <f>+T22-'[1]Histórico Est. de Sit. Financie'!T22</f>
        <v>0</v>
      </c>
      <c r="BG22" s="30">
        <f>+U22-'[1]Histórico Est. de Sit. Financie'!U22</f>
        <v>0</v>
      </c>
      <c r="BH22" s="30">
        <f>+V22-'[1]Histórico Est. de Sit. Financie'!V22</f>
        <v>0</v>
      </c>
      <c r="BI22" s="30">
        <f>+W22-'[1]Histórico Est. de Sit. Financie'!W22</f>
        <v>0</v>
      </c>
      <c r="BJ22" s="30">
        <f>+X22-'[1]Histórico Est. de Sit. Financie'!X22</f>
        <v>0</v>
      </c>
      <c r="BK22" s="30">
        <f>+Y22-'[1]Histórico Est. de Sit. Financie'!Y22</f>
        <v>0</v>
      </c>
      <c r="BL22" s="30">
        <f>+Z22-'[1]Histórico Est. de Sit. Financie'!Z22</f>
        <v>0</v>
      </c>
      <c r="BM22" s="30">
        <f>+AA22-'[1]Histórico Est. de Sit. Financie'!AA22</f>
        <v>0</v>
      </c>
      <c r="BN22" s="30">
        <f>+AB22-'[1]Histórico Est. de Sit. Financie'!AB22</f>
        <v>0</v>
      </c>
      <c r="BO22" s="30">
        <f>+AC22-'[1]Histórico Est. de Sit. Financie'!AC22</f>
        <v>0</v>
      </c>
      <c r="BP22" s="30">
        <f>+AD22-'[1]Histórico Est. de Sit. Financie'!AD22</f>
        <v>0</v>
      </c>
      <c r="BQ22" s="30">
        <f>+AE22-'[1]Histórico Est. de Sit. Financie'!AE22</f>
        <v>0</v>
      </c>
      <c r="BR22" s="30">
        <f>+AF22-'[1]Histórico Est. de Sit. Financie'!AF22</f>
        <v>0</v>
      </c>
    </row>
    <row r="23" spans="1:70">
      <c r="A23" s="10" t="s">
        <v>14</v>
      </c>
      <c r="B23" s="20">
        <v>963175.6</v>
      </c>
      <c r="C23" s="20">
        <v>1153659.6000000001</v>
      </c>
      <c r="D23" s="20">
        <v>1105640.3</v>
      </c>
      <c r="E23" s="20">
        <v>1056158.2</v>
      </c>
      <c r="F23" s="20">
        <v>958624.2</v>
      </c>
      <c r="G23" s="20">
        <v>1997918.5</v>
      </c>
      <c r="H23" s="20">
        <v>2061356.8</v>
      </c>
      <c r="I23" s="20">
        <v>2164112.9000000004</v>
      </c>
      <c r="J23" s="20">
        <v>2264003.4</v>
      </c>
      <c r="K23" s="20">
        <v>2827586.3000000003</v>
      </c>
      <c r="L23" s="20">
        <v>2482586.7999999998</v>
      </c>
      <c r="M23" s="20">
        <v>2284633.4</v>
      </c>
      <c r="N23" s="20">
        <v>2243410.1100000003</v>
      </c>
      <c r="O23" s="20">
        <v>2051580.5</v>
      </c>
      <c r="P23" s="20">
        <v>1939763.7999999998</v>
      </c>
      <c r="Q23" s="20">
        <v>4259806.3999999994</v>
      </c>
      <c r="R23" s="20">
        <v>4118173.1</v>
      </c>
      <c r="S23" s="20">
        <v>3880212.7021004399</v>
      </c>
      <c r="T23" s="20">
        <v>3564614.3</v>
      </c>
      <c r="U23" s="20">
        <v>3708254.3951394102</v>
      </c>
      <c r="V23" s="20">
        <v>4224770.7659999998</v>
      </c>
      <c r="W23" s="20">
        <v>5273044.6610000003</v>
      </c>
      <c r="X23" s="20">
        <v>11452601.618000001</v>
      </c>
      <c r="Y23" s="20">
        <v>11131348.844000001</v>
      </c>
      <c r="Z23" s="20">
        <v>10980319.718</v>
      </c>
      <c r="AA23" s="20">
        <v>11040735.569</v>
      </c>
      <c r="AB23" s="20">
        <v>12067341.847999999</v>
      </c>
      <c r="AC23" s="19">
        <v>23602912.126279801</v>
      </c>
      <c r="AD23" s="19">
        <v>25693194.201000001</v>
      </c>
      <c r="AE23" s="25">
        <v>23656953.171</v>
      </c>
      <c r="AF23" s="25">
        <v>23521063.817000002</v>
      </c>
      <c r="AG23" s="19">
        <v>22792422.993999999</v>
      </c>
      <c r="AH23" s="30" t="e">
        <f>+AG23-#REF!</f>
        <v>#REF!</v>
      </c>
      <c r="AI23" s="30" t="e">
        <f>+AF23-#REF!</f>
        <v>#REF!</v>
      </c>
      <c r="AN23" s="30">
        <f>+B23-'[1]Histórico Est. de Sit. Financie'!B23</f>
        <v>0</v>
      </c>
      <c r="AO23" s="30">
        <f>+C23-'[1]Histórico Est. de Sit. Financie'!C23</f>
        <v>0</v>
      </c>
      <c r="AP23" s="30">
        <f>+D23-'[1]Histórico Est. de Sit. Financie'!D23</f>
        <v>0</v>
      </c>
      <c r="AQ23" s="30">
        <f>+E23-'[1]Histórico Est. de Sit. Financie'!E23</f>
        <v>0</v>
      </c>
      <c r="AR23" s="30">
        <f>+F23-'[1]Histórico Est. de Sit. Financie'!F23</f>
        <v>0</v>
      </c>
      <c r="AS23" s="30">
        <f>+G23-'[1]Histórico Est. de Sit. Financie'!G23</f>
        <v>0</v>
      </c>
      <c r="AT23" s="30">
        <f>+H23-'[1]Histórico Est. de Sit. Financie'!H23</f>
        <v>0</v>
      </c>
      <c r="AU23" s="30">
        <f>+I23-'[1]Histórico Est. de Sit. Financie'!I23</f>
        <v>0</v>
      </c>
      <c r="AV23" s="30">
        <f>+J23-'[1]Histórico Est. de Sit. Financie'!J23</f>
        <v>0</v>
      </c>
      <c r="AW23" s="30">
        <f>+K23-'[1]Histórico Est. de Sit. Financie'!K23</f>
        <v>0</v>
      </c>
      <c r="AX23" s="30">
        <f>+L23-'[1]Histórico Est. de Sit. Financie'!L23</f>
        <v>0</v>
      </c>
      <c r="AY23" s="30">
        <f>+M23-'[1]Histórico Est. de Sit. Financie'!M23</f>
        <v>0</v>
      </c>
      <c r="AZ23" s="30">
        <f>+N23-'[1]Histórico Est. de Sit. Financie'!N23</f>
        <v>0</v>
      </c>
      <c r="BA23" s="30">
        <f>+O23-'[1]Histórico Est. de Sit. Financie'!O23</f>
        <v>0</v>
      </c>
      <c r="BB23" s="30">
        <f>+P23-'[1]Histórico Est. de Sit. Financie'!P23</f>
        <v>0</v>
      </c>
      <c r="BC23" s="30">
        <f>+Q23-'[1]Histórico Est. de Sit. Financie'!Q23</f>
        <v>0</v>
      </c>
      <c r="BD23" s="30">
        <f>+R23-'[1]Histórico Est. de Sit. Financie'!R23</f>
        <v>0</v>
      </c>
      <c r="BE23" s="30">
        <f>+S23-'[1]Histórico Est. de Sit. Financie'!S23</f>
        <v>0</v>
      </c>
      <c r="BF23" s="30">
        <f>+T23-'[1]Histórico Est. de Sit. Financie'!T23</f>
        <v>0</v>
      </c>
      <c r="BG23" s="30">
        <f>+U23-'[1]Histórico Est. de Sit. Financie'!U23</f>
        <v>0</v>
      </c>
      <c r="BH23" s="30">
        <f>+V23-'[1]Histórico Est. de Sit. Financie'!V23</f>
        <v>0</v>
      </c>
      <c r="BI23" s="30">
        <f>+W23-'[1]Histórico Est. de Sit. Financie'!W23</f>
        <v>0</v>
      </c>
      <c r="BJ23" s="30">
        <f>+X23-'[1]Histórico Est. de Sit. Financie'!X23</f>
        <v>0</v>
      </c>
      <c r="BK23" s="30">
        <f>+Y23-'[1]Histórico Est. de Sit. Financie'!Y23</f>
        <v>0</v>
      </c>
      <c r="BL23" s="30">
        <f>+Z23-'[1]Histórico Est. de Sit. Financie'!Z23</f>
        <v>0</v>
      </c>
      <c r="BM23" s="30">
        <f>+AA23-'[1]Histórico Est. de Sit. Financie'!AA23</f>
        <v>0</v>
      </c>
      <c r="BN23" s="30">
        <f>+AB23-'[1]Histórico Est. de Sit. Financie'!AB23</f>
        <v>0</v>
      </c>
      <c r="BO23" s="30">
        <f>+AC23-'[1]Histórico Est. de Sit. Financie'!AC23</f>
        <v>0</v>
      </c>
      <c r="BP23" s="30">
        <f>+AD23-'[1]Histórico Est. de Sit. Financie'!AD23</f>
        <v>0</v>
      </c>
      <c r="BQ23" s="30">
        <f>+AE23-'[1]Histórico Est. de Sit. Financie'!AE23</f>
        <v>0</v>
      </c>
      <c r="BR23" s="30">
        <f>+AF23-'[1]Histórico Est. de Sit. Financie'!AF23</f>
        <v>0</v>
      </c>
    </row>
    <row r="24" spans="1:70">
      <c r="A24" s="10" t="s">
        <v>15</v>
      </c>
      <c r="B24" s="18">
        <v>2569194.2719669999</v>
      </c>
      <c r="C24" s="18">
        <v>3276225.4081310001</v>
      </c>
      <c r="D24" s="18">
        <v>3887809.6452560001</v>
      </c>
      <c r="E24" s="18">
        <v>5046136.3290839996</v>
      </c>
      <c r="F24" s="18">
        <v>5623037.3883579997</v>
      </c>
      <c r="G24" s="18">
        <v>7457633.5343340002</v>
      </c>
      <c r="H24" s="18">
        <v>8698575.9391259998</v>
      </c>
      <c r="I24" s="18">
        <v>9990834.801732</v>
      </c>
      <c r="J24" s="18">
        <v>12013059.419662001</v>
      </c>
      <c r="K24" s="18">
        <v>14398284.549660999</v>
      </c>
      <c r="L24" s="18">
        <v>16278571.156799</v>
      </c>
      <c r="M24" s="18">
        <v>19177831.390923001</v>
      </c>
      <c r="N24" s="18">
        <v>23924958.323279999</v>
      </c>
      <c r="O24" s="18">
        <v>26841567.842971001</v>
      </c>
      <c r="P24" s="18">
        <v>29875427.774503998</v>
      </c>
      <c r="Q24" s="18">
        <v>31588104.713165998</v>
      </c>
      <c r="R24" s="18">
        <v>35914676.465654001</v>
      </c>
      <c r="S24" s="18">
        <v>40310380.544414997</v>
      </c>
      <c r="T24" s="18">
        <v>42940513.884277999</v>
      </c>
      <c r="U24" s="18">
        <v>48018898.476222001</v>
      </c>
      <c r="V24" s="18">
        <v>55129935.997983001</v>
      </c>
      <c r="W24" s="18">
        <v>65167063.825999998</v>
      </c>
      <c r="X24" s="18">
        <v>67350172.929000005</v>
      </c>
      <c r="Y24" s="18">
        <v>71920238.534999996</v>
      </c>
      <c r="Z24" s="18">
        <v>78344414</v>
      </c>
      <c r="AA24" s="18">
        <v>89129307</v>
      </c>
      <c r="AB24" s="18">
        <v>108672831.90899999</v>
      </c>
      <c r="AC24" s="19">
        <v>122440363.79859</v>
      </c>
      <c r="AD24" s="19">
        <v>131852069.22499999</v>
      </c>
      <c r="AE24" s="19">
        <v>130706236.345</v>
      </c>
      <c r="AF24" s="19">
        <v>151954904.73699999</v>
      </c>
      <c r="AG24" s="19">
        <v>170197506.48500001</v>
      </c>
      <c r="AH24" s="30" t="e">
        <f>+AG24-#REF!</f>
        <v>#REF!</v>
      </c>
      <c r="AI24" s="30" t="e">
        <f>+AF24-#REF!</f>
        <v>#REF!</v>
      </c>
      <c r="AN24" s="30">
        <f>+B24-'[1]Histórico Est. de Sit. Financie'!B24</f>
        <v>0</v>
      </c>
      <c r="AO24" s="30">
        <f>+C24-'[1]Histórico Est. de Sit. Financie'!C24</f>
        <v>0</v>
      </c>
      <c r="AP24" s="30">
        <f>+D24-'[1]Histórico Est. de Sit. Financie'!D24</f>
        <v>0</v>
      </c>
      <c r="AQ24" s="30">
        <f>+E24-'[1]Histórico Est. de Sit. Financie'!E24</f>
        <v>0</v>
      </c>
      <c r="AR24" s="30">
        <f>+F24-'[1]Histórico Est. de Sit. Financie'!F24</f>
        <v>0</v>
      </c>
      <c r="AS24" s="30">
        <f>+G24-'[1]Histórico Est. de Sit. Financie'!G24</f>
        <v>0</v>
      </c>
      <c r="AT24" s="30">
        <f>+H24-'[1]Histórico Est. de Sit. Financie'!H24</f>
        <v>0</v>
      </c>
      <c r="AU24" s="30">
        <f>+I24-'[1]Histórico Est. de Sit. Financie'!I24</f>
        <v>0</v>
      </c>
      <c r="AV24" s="30">
        <f>+J24-'[1]Histórico Est. de Sit. Financie'!J24</f>
        <v>0</v>
      </c>
      <c r="AW24" s="30">
        <f>+K24-'[1]Histórico Est. de Sit. Financie'!K24</f>
        <v>0</v>
      </c>
      <c r="AX24" s="30">
        <f>+L24-'[1]Histórico Est. de Sit. Financie'!L24</f>
        <v>0</v>
      </c>
      <c r="AY24" s="30">
        <f>+M24-'[1]Histórico Est. de Sit. Financie'!M24</f>
        <v>0</v>
      </c>
      <c r="AZ24" s="30">
        <f>+N24-'[1]Histórico Est. de Sit. Financie'!N24</f>
        <v>0</v>
      </c>
      <c r="BA24" s="30">
        <f>+O24-'[1]Histórico Est. de Sit. Financie'!O24</f>
        <v>0</v>
      </c>
      <c r="BB24" s="30">
        <f>+P24-'[1]Histórico Est. de Sit. Financie'!P24</f>
        <v>0</v>
      </c>
      <c r="BC24" s="30">
        <f>+Q24-'[1]Histórico Est. de Sit. Financie'!Q24</f>
        <v>0</v>
      </c>
      <c r="BD24" s="30">
        <f>+R24-'[1]Histórico Est. de Sit. Financie'!R24</f>
        <v>0</v>
      </c>
      <c r="BE24" s="30">
        <f>+S24-'[1]Histórico Est. de Sit. Financie'!S24</f>
        <v>0</v>
      </c>
      <c r="BF24" s="30">
        <f>+T24-'[1]Histórico Est. de Sit. Financie'!T24</f>
        <v>0</v>
      </c>
      <c r="BG24" s="30">
        <f>+U24-'[1]Histórico Est. de Sit. Financie'!U24</f>
        <v>0</v>
      </c>
      <c r="BH24" s="30">
        <f>+V24-'[1]Histórico Est. de Sit. Financie'!V24</f>
        <v>0</v>
      </c>
      <c r="BI24" s="30">
        <f>+W24-'[1]Histórico Est. de Sit. Financie'!W24</f>
        <v>0</v>
      </c>
      <c r="BJ24" s="30">
        <f>+X24-'[1]Histórico Est. de Sit. Financie'!X24</f>
        <v>0</v>
      </c>
      <c r="BK24" s="30">
        <f>+Y24-'[1]Histórico Est. de Sit. Financie'!Y24</f>
        <v>0</v>
      </c>
      <c r="BL24" s="30">
        <f>+Z24-'[1]Histórico Est. de Sit. Financie'!Z24</f>
        <v>0</v>
      </c>
      <c r="BM24" s="30">
        <f>+AA24-'[1]Histórico Est. de Sit. Financie'!AA24</f>
        <v>0</v>
      </c>
      <c r="BN24" s="30">
        <f>+AB24-'[1]Histórico Est. de Sit. Financie'!AB24</f>
        <v>0</v>
      </c>
      <c r="BO24" s="30">
        <f>+AC24-'[1]Histórico Est. de Sit. Financie'!AC24</f>
        <v>0</v>
      </c>
      <c r="BP24" s="30">
        <f>+AD24-'[1]Histórico Est. de Sit. Financie'!AD24</f>
        <v>0</v>
      </c>
      <c r="BQ24" s="30">
        <f>+AE24-'[1]Histórico Est. de Sit. Financie'!AE24</f>
        <v>0</v>
      </c>
      <c r="BR24" s="30">
        <f>+AF24-'[1]Histórico Est. de Sit. Financie'!AF24</f>
        <v>0</v>
      </c>
    </row>
    <row r="25" spans="1:70">
      <c r="A25" s="10" t="s">
        <v>16</v>
      </c>
      <c r="B25" s="18">
        <f>+B26+B27</f>
        <v>2551423.9824826596</v>
      </c>
      <c r="C25" s="18">
        <f t="shared" ref="C25:AB25" si="4">+C26+C27</f>
        <v>2940167.9778441899</v>
      </c>
      <c r="D25" s="18">
        <f t="shared" si="4"/>
        <v>2796043.87179456</v>
      </c>
      <c r="E25" s="18">
        <f t="shared" si="4"/>
        <v>3292517.9</v>
      </c>
      <c r="F25" s="18">
        <f t="shared" si="4"/>
        <v>1231957</v>
      </c>
      <c r="G25" s="18">
        <f t="shared" si="4"/>
        <v>2097890.8217682601</v>
      </c>
      <c r="H25" s="18">
        <f t="shared" si="4"/>
        <v>1960475.3852451399</v>
      </c>
      <c r="I25" s="18">
        <f t="shared" si="4"/>
        <v>1496143.53734256</v>
      </c>
      <c r="J25" s="18">
        <f t="shared" si="4"/>
        <v>1887549.0536155198</v>
      </c>
      <c r="K25" s="18">
        <f t="shared" si="4"/>
        <v>2165556.7397811604</v>
      </c>
      <c r="L25" s="18">
        <f t="shared" si="4"/>
        <v>2714333.5898110303</v>
      </c>
      <c r="M25" s="18">
        <f t="shared" si="4"/>
        <v>3611281.3276413702</v>
      </c>
      <c r="N25" s="18">
        <f t="shared" si="4"/>
        <v>2725701.1210753806</v>
      </c>
      <c r="O25" s="18">
        <f t="shared" si="4"/>
        <v>5284370.7184103606</v>
      </c>
      <c r="P25" s="18">
        <f t="shared" si="4"/>
        <v>5797753.5665852595</v>
      </c>
      <c r="Q25" s="18">
        <f t="shared" si="4"/>
        <v>7731011.7336906698</v>
      </c>
      <c r="R25" s="18">
        <f t="shared" si="4"/>
        <v>8585103.0554753803</v>
      </c>
      <c r="S25" s="18">
        <f t="shared" si="4"/>
        <v>10333536.6030162</v>
      </c>
      <c r="T25" s="18">
        <f t="shared" si="4"/>
        <v>13030652.965569802</v>
      </c>
      <c r="U25" s="18">
        <f t="shared" si="4"/>
        <v>16318597.351206001</v>
      </c>
      <c r="V25" s="18">
        <f t="shared" si="4"/>
        <v>13483816.123038599</v>
      </c>
      <c r="W25" s="18">
        <f t="shared" si="4"/>
        <v>16025364.375</v>
      </c>
      <c r="X25" s="18">
        <f t="shared" si="4"/>
        <v>15716428.334000001</v>
      </c>
      <c r="Y25" s="18">
        <f t="shared" si="4"/>
        <v>14998005.991</v>
      </c>
      <c r="Z25" s="18">
        <f t="shared" si="4"/>
        <v>17584394</v>
      </c>
      <c r="AA25" s="18">
        <f t="shared" si="4"/>
        <v>21076216</v>
      </c>
      <c r="AB25" s="18">
        <f t="shared" si="4"/>
        <v>22607492.177000001</v>
      </c>
      <c r="AC25" s="19">
        <f>+AC26+AC27</f>
        <v>21331827.641685929</v>
      </c>
      <c r="AD25" s="19">
        <v>23264208.127</v>
      </c>
      <c r="AE25" s="25">
        <f>+AE26+AE27</f>
        <v>22830437.814999998</v>
      </c>
      <c r="AF25" s="25">
        <f>+AF26+AF27</f>
        <v>19035285.011999998</v>
      </c>
      <c r="AG25" s="19">
        <f>+AG26+AG27</f>
        <v>25737059.271000002</v>
      </c>
      <c r="AH25" s="30" t="e">
        <f>+AG25-#REF!</f>
        <v>#REF!</v>
      </c>
      <c r="AI25" s="30" t="e">
        <f>+AF25-#REF!</f>
        <v>#REF!</v>
      </c>
      <c r="AN25" s="30">
        <f>+B25-'[1]Histórico Est. de Sit. Financie'!B25</f>
        <v>0</v>
      </c>
      <c r="AO25" s="30">
        <f>+C25-'[1]Histórico Est. de Sit. Financie'!C25</f>
        <v>0</v>
      </c>
      <c r="AP25" s="30">
        <f>+D25-'[1]Histórico Est. de Sit. Financie'!D25</f>
        <v>0</v>
      </c>
      <c r="AQ25" s="30">
        <f>+E25-'[1]Histórico Est. de Sit. Financie'!E25</f>
        <v>0</v>
      </c>
      <c r="AR25" s="30">
        <f>+F25-'[1]Histórico Est. de Sit. Financie'!F25</f>
        <v>0</v>
      </c>
      <c r="AS25" s="30">
        <f>+G25-'[1]Histórico Est. de Sit. Financie'!G25</f>
        <v>0</v>
      </c>
      <c r="AT25" s="30">
        <f>+H25-'[1]Histórico Est. de Sit. Financie'!H25</f>
        <v>0</v>
      </c>
      <c r="AU25" s="30">
        <f>+I25-'[1]Histórico Est. de Sit. Financie'!I25</f>
        <v>0</v>
      </c>
      <c r="AV25" s="30">
        <f>+J25-'[1]Histórico Est. de Sit. Financie'!J25</f>
        <v>0</v>
      </c>
      <c r="AW25" s="30">
        <f>+K25-'[1]Histórico Est. de Sit. Financie'!K25</f>
        <v>0</v>
      </c>
      <c r="AX25" s="30">
        <f>+L25-'[1]Histórico Est. de Sit. Financie'!L25</f>
        <v>0</v>
      </c>
      <c r="AY25" s="30">
        <f>+M25-'[1]Histórico Est. de Sit. Financie'!M25</f>
        <v>0</v>
      </c>
      <c r="AZ25" s="30">
        <f>+N25-'[1]Histórico Est. de Sit. Financie'!N25</f>
        <v>0</v>
      </c>
      <c r="BA25" s="30">
        <f>+O25-'[1]Histórico Est. de Sit. Financie'!O25</f>
        <v>0</v>
      </c>
      <c r="BB25" s="30">
        <f>+P25-'[1]Histórico Est. de Sit. Financie'!P25</f>
        <v>0</v>
      </c>
      <c r="BC25" s="30">
        <f>+Q25-'[1]Histórico Est. de Sit. Financie'!Q25</f>
        <v>0</v>
      </c>
      <c r="BD25" s="30">
        <f>+R25-'[1]Histórico Est. de Sit. Financie'!R25</f>
        <v>0</v>
      </c>
      <c r="BE25" s="30">
        <f>+S25-'[1]Histórico Est. de Sit. Financie'!S25</f>
        <v>0</v>
      </c>
      <c r="BF25" s="30">
        <f>+T25-'[1]Histórico Est. de Sit. Financie'!T25</f>
        <v>0</v>
      </c>
      <c r="BG25" s="30">
        <f>+U25-'[1]Histórico Est. de Sit. Financie'!U25</f>
        <v>0</v>
      </c>
      <c r="BH25" s="30">
        <f>+V25-'[1]Histórico Est. de Sit. Financie'!V25</f>
        <v>0</v>
      </c>
      <c r="BI25" s="30">
        <f>+W25-'[1]Histórico Est. de Sit. Financie'!W25</f>
        <v>0</v>
      </c>
      <c r="BJ25" s="30">
        <f>+X25-'[1]Histórico Est. de Sit. Financie'!X25</f>
        <v>0</v>
      </c>
      <c r="BK25" s="30">
        <f>+Y25-'[1]Histórico Est. de Sit. Financie'!Y25</f>
        <v>0</v>
      </c>
      <c r="BL25" s="30">
        <f>+Z25-'[1]Histórico Est. de Sit. Financie'!Z25</f>
        <v>0</v>
      </c>
      <c r="BM25" s="30">
        <f>+AA25-'[1]Histórico Est. de Sit. Financie'!AA25</f>
        <v>0</v>
      </c>
      <c r="BN25" s="30">
        <f>+AB25-'[1]Histórico Est. de Sit. Financie'!AB25</f>
        <v>0</v>
      </c>
      <c r="BO25" s="30">
        <f>+AC25-'[1]Histórico Est. de Sit. Financie'!AC25</f>
        <v>0</v>
      </c>
      <c r="BP25" s="30">
        <f>+AD25-'[1]Histórico Est. de Sit. Financie'!AD25</f>
        <v>0</v>
      </c>
      <c r="BQ25" s="30">
        <f>+AE25-'[1]Histórico Est. de Sit. Financie'!AE25</f>
        <v>0</v>
      </c>
      <c r="BR25" s="30">
        <f>+AF25-'[1]Histórico Est. de Sit. Financie'!AF25</f>
        <v>0</v>
      </c>
    </row>
    <row r="26" spans="1:70">
      <c r="A26" s="12" t="s">
        <v>40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1087337.1940065899</v>
      </c>
      <c r="AC26" s="19">
        <v>1146150.6587229299</v>
      </c>
      <c r="AD26" s="19">
        <v>3460464.4180000001</v>
      </c>
      <c r="AE26" s="26">
        <v>2095851.8670000001</v>
      </c>
      <c r="AF26" s="26">
        <v>1722476.507</v>
      </c>
      <c r="AG26" s="19">
        <v>7366066.5259999996</v>
      </c>
      <c r="AH26" s="30" t="e">
        <f>+AG26-#REF!</f>
        <v>#REF!</v>
      </c>
      <c r="AI26" s="30" t="e">
        <f>+AF26-#REF!</f>
        <v>#REF!</v>
      </c>
      <c r="AN26" s="30">
        <f>+B26-'[1]Histórico Est. de Sit. Financie'!B26</f>
        <v>0</v>
      </c>
      <c r="AO26" s="30">
        <f>+C26-'[1]Histórico Est. de Sit. Financie'!C26</f>
        <v>0</v>
      </c>
      <c r="AP26" s="30">
        <f>+D26-'[1]Histórico Est. de Sit. Financie'!D26</f>
        <v>0</v>
      </c>
      <c r="AQ26" s="30">
        <f>+E26-'[1]Histórico Est. de Sit. Financie'!E26</f>
        <v>0</v>
      </c>
      <c r="AR26" s="30">
        <f>+F26-'[1]Histórico Est. de Sit. Financie'!F26</f>
        <v>0</v>
      </c>
      <c r="AS26" s="30">
        <f>+G26-'[1]Histórico Est. de Sit. Financie'!G26</f>
        <v>0</v>
      </c>
      <c r="AT26" s="30">
        <f>+H26-'[1]Histórico Est. de Sit. Financie'!H26</f>
        <v>0</v>
      </c>
      <c r="AU26" s="30">
        <f>+I26-'[1]Histórico Est. de Sit. Financie'!I26</f>
        <v>0</v>
      </c>
      <c r="AV26" s="30">
        <f>+J26-'[1]Histórico Est. de Sit. Financie'!J26</f>
        <v>0</v>
      </c>
      <c r="AW26" s="30">
        <f>+K26-'[1]Histórico Est. de Sit. Financie'!K26</f>
        <v>0</v>
      </c>
      <c r="AX26" s="30">
        <f>+L26-'[1]Histórico Est. de Sit. Financie'!L26</f>
        <v>0</v>
      </c>
      <c r="AY26" s="30">
        <f>+M26-'[1]Histórico Est. de Sit. Financie'!M26</f>
        <v>0</v>
      </c>
      <c r="AZ26" s="30">
        <f>+N26-'[1]Histórico Est. de Sit. Financie'!N26</f>
        <v>0</v>
      </c>
      <c r="BA26" s="30">
        <f>+O26-'[1]Histórico Est. de Sit. Financie'!O26</f>
        <v>0</v>
      </c>
      <c r="BB26" s="30">
        <f>+P26-'[1]Histórico Est. de Sit. Financie'!P26</f>
        <v>0</v>
      </c>
      <c r="BC26" s="30">
        <f>+Q26-'[1]Histórico Est. de Sit. Financie'!Q26</f>
        <v>0</v>
      </c>
      <c r="BD26" s="30">
        <f>+R26-'[1]Histórico Est. de Sit. Financie'!R26</f>
        <v>0</v>
      </c>
      <c r="BE26" s="30">
        <f>+S26-'[1]Histórico Est. de Sit. Financie'!S26</f>
        <v>0</v>
      </c>
      <c r="BF26" s="30">
        <f>+T26-'[1]Histórico Est. de Sit. Financie'!T26</f>
        <v>0</v>
      </c>
      <c r="BG26" s="30">
        <f>+U26-'[1]Histórico Est. de Sit. Financie'!U26</f>
        <v>0</v>
      </c>
      <c r="BH26" s="30">
        <f>+V26-'[1]Histórico Est. de Sit. Financie'!V26</f>
        <v>0</v>
      </c>
      <c r="BI26" s="30">
        <f>+W26-'[1]Histórico Est. de Sit. Financie'!W26</f>
        <v>0</v>
      </c>
      <c r="BJ26" s="30">
        <f>+X26-'[1]Histórico Est. de Sit. Financie'!X26</f>
        <v>0</v>
      </c>
      <c r="BK26" s="30">
        <f>+Y26-'[1]Histórico Est. de Sit. Financie'!Y26</f>
        <v>0</v>
      </c>
      <c r="BL26" s="30">
        <f>+Z26-'[1]Histórico Est. de Sit. Financie'!Z26</f>
        <v>0</v>
      </c>
      <c r="BM26" s="30">
        <f>+AA26-'[1]Histórico Est. de Sit. Financie'!AA26</f>
        <v>0</v>
      </c>
      <c r="BN26" s="30">
        <f>+AB26-'[1]Histórico Est. de Sit. Financie'!AB26</f>
        <v>0</v>
      </c>
      <c r="BO26" s="30">
        <f>+AC26-'[1]Histórico Est. de Sit. Financie'!AC26</f>
        <v>0</v>
      </c>
      <c r="BP26" s="30">
        <f>+AD26-'[1]Histórico Est. de Sit. Financie'!AD26</f>
        <v>0</v>
      </c>
      <c r="BQ26" s="30">
        <f>+AE26-'[1]Histórico Est. de Sit. Financie'!AE26</f>
        <v>0</v>
      </c>
      <c r="BR26" s="30">
        <f>+AF26-'[1]Histórico Est. de Sit. Financie'!AF26</f>
        <v>0</v>
      </c>
    </row>
    <row r="27" spans="1:70">
      <c r="A27" s="12" t="s">
        <v>41</v>
      </c>
      <c r="B27" s="18">
        <v>2551423.9824826596</v>
      </c>
      <c r="C27" s="18">
        <v>2940167.9778441899</v>
      </c>
      <c r="D27" s="18">
        <v>2796043.87179456</v>
      </c>
      <c r="E27" s="18">
        <v>3292517.9</v>
      </c>
      <c r="F27" s="18">
        <v>1231957</v>
      </c>
      <c r="G27" s="18">
        <v>2097890.8217682601</v>
      </c>
      <c r="H27" s="18">
        <v>1960475.3852451399</v>
      </c>
      <c r="I27" s="18">
        <v>1496143.53734256</v>
      </c>
      <c r="J27" s="18">
        <v>1887549.0536155198</v>
      </c>
      <c r="K27" s="18">
        <v>2165556.7397811604</v>
      </c>
      <c r="L27" s="18">
        <v>2714333.5898110303</v>
      </c>
      <c r="M27" s="18">
        <v>3611281.3276413702</v>
      </c>
      <c r="N27" s="18">
        <v>2725701.1210753806</v>
      </c>
      <c r="O27" s="18">
        <v>5284370.7184103606</v>
      </c>
      <c r="P27" s="18">
        <v>5797753.5665852595</v>
      </c>
      <c r="Q27" s="18">
        <v>7731011.7336906698</v>
      </c>
      <c r="R27" s="18">
        <v>8585103.0554753803</v>
      </c>
      <c r="S27" s="18">
        <v>10333536.6030162</v>
      </c>
      <c r="T27" s="18">
        <v>13030652.965569802</v>
      </c>
      <c r="U27" s="18">
        <v>16318597.351206001</v>
      </c>
      <c r="V27" s="18">
        <v>13483816.123038599</v>
      </c>
      <c r="W27" s="18">
        <v>16025364.375</v>
      </c>
      <c r="X27" s="18">
        <v>15716428.334000001</v>
      </c>
      <c r="Y27" s="18">
        <v>14998005.991</v>
      </c>
      <c r="Z27" s="18">
        <v>17584394</v>
      </c>
      <c r="AA27" s="18">
        <v>21076216</v>
      </c>
      <c r="AB27" s="18">
        <v>21520154.982993413</v>
      </c>
      <c r="AC27" s="19">
        <v>20185676.982962999</v>
      </c>
      <c r="AD27" s="19">
        <v>19803743.708999999</v>
      </c>
      <c r="AE27" s="26">
        <v>20734585.947999999</v>
      </c>
      <c r="AF27" s="26">
        <v>17312808.504999999</v>
      </c>
      <c r="AG27" s="19">
        <v>18370992.745000001</v>
      </c>
      <c r="AH27" s="30" t="e">
        <f>+AG27-#REF!</f>
        <v>#REF!</v>
      </c>
      <c r="AI27" s="30" t="e">
        <f>+AF27-#REF!</f>
        <v>#REF!</v>
      </c>
      <c r="AN27" s="30">
        <f>+B27-'[1]Histórico Est. de Sit. Financie'!B27</f>
        <v>0</v>
      </c>
      <c r="AO27" s="30">
        <f>+C27-'[1]Histórico Est. de Sit. Financie'!C27</f>
        <v>0</v>
      </c>
      <c r="AP27" s="30">
        <f>+D27-'[1]Histórico Est. de Sit. Financie'!D27</f>
        <v>0</v>
      </c>
      <c r="AQ27" s="30">
        <f>+E27-'[1]Histórico Est. de Sit. Financie'!E27</f>
        <v>0</v>
      </c>
      <c r="AR27" s="30">
        <f>+F27-'[1]Histórico Est. de Sit. Financie'!F27</f>
        <v>0</v>
      </c>
      <c r="AS27" s="30">
        <f>+G27-'[1]Histórico Est. de Sit. Financie'!G27</f>
        <v>0</v>
      </c>
      <c r="AT27" s="30">
        <f>+H27-'[1]Histórico Est. de Sit. Financie'!H27</f>
        <v>0</v>
      </c>
      <c r="AU27" s="30">
        <f>+I27-'[1]Histórico Est. de Sit. Financie'!I27</f>
        <v>0</v>
      </c>
      <c r="AV27" s="30">
        <f>+J27-'[1]Histórico Est. de Sit. Financie'!J27</f>
        <v>0</v>
      </c>
      <c r="AW27" s="30">
        <f>+K27-'[1]Histórico Est. de Sit. Financie'!K27</f>
        <v>0</v>
      </c>
      <c r="AX27" s="30">
        <f>+L27-'[1]Histórico Est. de Sit. Financie'!L27</f>
        <v>0</v>
      </c>
      <c r="AY27" s="30">
        <f>+M27-'[1]Histórico Est. de Sit. Financie'!M27</f>
        <v>0</v>
      </c>
      <c r="AZ27" s="30">
        <f>+N27-'[1]Histórico Est. de Sit. Financie'!N27</f>
        <v>0</v>
      </c>
      <c r="BA27" s="30">
        <f>+O27-'[1]Histórico Est. de Sit. Financie'!O27</f>
        <v>0</v>
      </c>
      <c r="BB27" s="30">
        <f>+P27-'[1]Histórico Est. de Sit. Financie'!P27</f>
        <v>0</v>
      </c>
      <c r="BC27" s="30">
        <f>+Q27-'[1]Histórico Est. de Sit. Financie'!Q27</f>
        <v>0</v>
      </c>
      <c r="BD27" s="30">
        <f>+R27-'[1]Histórico Est. de Sit. Financie'!R27</f>
        <v>0</v>
      </c>
      <c r="BE27" s="30">
        <f>+S27-'[1]Histórico Est. de Sit. Financie'!S27</f>
        <v>0</v>
      </c>
      <c r="BF27" s="30">
        <f>+T27-'[1]Histórico Est. de Sit. Financie'!T27</f>
        <v>0</v>
      </c>
      <c r="BG27" s="30">
        <f>+U27-'[1]Histórico Est. de Sit. Financie'!U27</f>
        <v>0</v>
      </c>
      <c r="BH27" s="30">
        <f>+V27-'[1]Histórico Est. de Sit. Financie'!V27</f>
        <v>0</v>
      </c>
      <c r="BI27" s="30">
        <f>+W27-'[1]Histórico Est. de Sit. Financie'!W27</f>
        <v>0</v>
      </c>
      <c r="BJ27" s="30">
        <f>+X27-'[1]Histórico Est. de Sit. Financie'!X27</f>
        <v>0</v>
      </c>
      <c r="BK27" s="30">
        <f>+Y27-'[1]Histórico Est. de Sit. Financie'!Y27</f>
        <v>0</v>
      </c>
      <c r="BL27" s="30">
        <f>+Z27-'[1]Histórico Est. de Sit. Financie'!Z27</f>
        <v>0</v>
      </c>
      <c r="BM27" s="30">
        <f>+AA27-'[1]Histórico Est. de Sit. Financie'!AA27</f>
        <v>0</v>
      </c>
      <c r="BN27" s="30">
        <f>+AB27-'[1]Histórico Est. de Sit. Financie'!AB27</f>
        <v>0</v>
      </c>
      <c r="BO27" s="30">
        <f>+AC27-'[1]Histórico Est. de Sit. Financie'!AC27</f>
        <v>0</v>
      </c>
      <c r="BP27" s="30">
        <f>+AD27-'[1]Histórico Est. de Sit. Financie'!AD27</f>
        <v>0</v>
      </c>
      <c r="BQ27" s="30">
        <f>+AE27-'[1]Histórico Est. de Sit. Financie'!AE27</f>
        <v>0</v>
      </c>
      <c r="BR27" s="30">
        <f>+AF27-'[1]Histórico Est. de Sit. Financie'!AF27</f>
        <v>0</v>
      </c>
    </row>
    <row r="28" spans="1:70">
      <c r="A28" s="10" t="s">
        <v>17</v>
      </c>
      <c r="B28" s="20">
        <f t="shared" ref="B28:AB28" si="5">+B29+B30</f>
        <v>0</v>
      </c>
      <c r="C28" s="20">
        <f t="shared" si="5"/>
        <v>0</v>
      </c>
      <c r="D28" s="20">
        <f t="shared" si="5"/>
        <v>0</v>
      </c>
      <c r="E28" s="20">
        <f t="shared" si="5"/>
        <v>0</v>
      </c>
      <c r="F28" s="20">
        <f t="shared" si="5"/>
        <v>0</v>
      </c>
      <c r="G28" s="20">
        <f t="shared" si="5"/>
        <v>0</v>
      </c>
      <c r="H28" s="20">
        <f t="shared" si="5"/>
        <v>0</v>
      </c>
      <c r="I28" s="20">
        <f t="shared" si="5"/>
        <v>0</v>
      </c>
      <c r="J28" s="20">
        <f t="shared" si="5"/>
        <v>0</v>
      </c>
      <c r="K28" s="20">
        <f t="shared" si="5"/>
        <v>0</v>
      </c>
      <c r="L28" s="20">
        <f t="shared" si="5"/>
        <v>0</v>
      </c>
      <c r="M28" s="20">
        <f t="shared" si="5"/>
        <v>0</v>
      </c>
      <c r="N28" s="20">
        <f t="shared" si="5"/>
        <v>0</v>
      </c>
      <c r="O28" s="20">
        <f t="shared" si="5"/>
        <v>259170</v>
      </c>
      <c r="P28" s="20">
        <f t="shared" si="5"/>
        <v>1624352.6</v>
      </c>
      <c r="Q28" s="20">
        <f t="shared" si="5"/>
        <v>829937</v>
      </c>
      <c r="R28" s="20">
        <f t="shared" si="5"/>
        <v>935003.5</v>
      </c>
      <c r="S28" s="20">
        <f t="shared" si="5"/>
        <v>611620</v>
      </c>
      <c r="T28" s="20">
        <f t="shared" si="5"/>
        <v>2688010.8457460003</v>
      </c>
      <c r="U28" s="20">
        <f t="shared" si="5"/>
        <v>10170514.13042433</v>
      </c>
      <c r="V28" s="20">
        <f t="shared" si="5"/>
        <v>13163586.9145553</v>
      </c>
      <c r="W28" s="20">
        <f t="shared" si="5"/>
        <v>5416521.6639999999</v>
      </c>
      <c r="X28" s="20">
        <f t="shared" si="5"/>
        <v>83228.09</v>
      </c>
      <c r="Y28" s="20">
        <f t="shared" si="5"/>
        <v>278309.39199999999</v>
      </c>
      <c r="Z28" s="20">
        <f t="shared" si="5"/>
        <v>68239</v>
      </c>
      <c r="AA28" s="20">
        <f t="shared" si="5"/>
        <v>54989</v>
      </c>
      <c r="AB28" s="20">
        <f t="shared" si="5"/>
        <v>2864708.1740000001</v>
      </c>
      <c r="AC28" s="19">
        <f>+AC29+AC30</f>
        <v>3348799.979415</v>
      </c>
      <c r="AD28" s="19">
        <v>2019519.8629999999</v>
      </c>
      <c r="AE28" s="25">
        <f>+AE29+AE30</f>
        <v>8393415.7760000005</v>
      </c>
      <c r="AF28" s="25">
        <f>+AF29+AF30</f>
        <v>9371514.3949999996</v>
      </c>
      <c r="AG28" s="19">
        <f>+AG29+AG30</f>
        <v>7835178.165</v>
      </c>
      <c r="AH28" s="30" t="e">
        <f>+AG28-#REF!</f>
        <v>#REF!</v>
      </c>
      <c r="AI28" s="30" t="e">
        <f>+AF28-#REF!</f>
        <v>#REF!</v>
      </c>
      <c r="AN28" s="30">
        <f>+B28-'[1]Histórico Est. de Sit. Financie'!B28</f>
        <v>0</v>
      </c>
      <c r="AO28" s="30">
        <f>+C28-'[1]Histórico Est. de Sit. Financie'!C28</f>
        <v>0</v>
      </c>
      <c r="AP28" s="30">
        <f>+D28-'[1]Histórico Est. de Sit. Financie'!D28</f>
        <v>0</v>
      </c>
      <c r="AQ28" s="30">
        <f>+E28-'[1]Histórico Est. de Sit. Financie'!E28</f>
        <v>0</v>
      </c>
      <c r="AR28" s="30">
        <f>+F28-'[1]Histórico Est. de Sit. Financie'!F28</f>
        <v>0</v>
      </c>
      <c r="AS28" s="30">
        <f>+G28-'[1]Histórico Est. de Sit. Financie'!G28</f>
        <v>0</v>
      </c>
      <c r="AT28" s="30">
        <f>+H28-'[1]Histórico Est. de Sit. Financie'!H28</f>
        <v>0</v>
      </c>
      <c r="AU28" s="30">
        <f>+I28-'[1]Histórico Est. de Sit. Financie'!I28</f>
        <v>0</v>
      </c>
      <c r="AV28" s="30">
        <f>+J28-'[1]Histórico Est. de Sit. Financie'!J28</f>
        <v>0</v>
      </c>
      <c r="AW28" s="30">
        <f>+K28-'[1]Histórico Est. de Sit. Financie'!K28</f>
        <v>0</v>
      </c>
      <c r="AX28" s="30">
        <f>+L28-'[1]Histórico Est. de Sit. Financie'!L28</f>
        <v>0</v>
      </c>
      <c r="AY28" s="30">
        <f>+M28-'[1]Histórico Est. de Sit. Financie'!M28</f>
        <v>0</v>
      </c>
      <c r="AZ28" s="30">
        <f>+N28-'[1]Histórico Est. de Sit. Financie'!N28</f>
        <v>0</v>
      </c>
      <c r="BA28" s="30">
        <f>+O28-'[1]Histórico Est. de Sit. Financie'!O28</f>
        <v>0</v>
      </c>
      <c r="BB28" s="30">
        <f>+P28-'[1]Histórico Est. de Sit. Financie'!P28</f>
        <v>0</v>
      </c>
      <c r="BC28" s="30">
        <f>+Q28-'[1]Histórico Est. de Sit. Financie'!Q28</f>
        <v>0</v>
      </c>
      <c r="BD28" s="30">
        <f>+R28-'[1]Histórico Est. de Sit. Financie'!R28</f>
        <v>0</v>
      </c>
      <c r="BE28" s="30">
        <f>+S28-'[1]Histórico Est. de Sit. Financie'!S28</f>
        <v>0</v>
      </c>
      <c r="BF28" s="30">
        <f>+T28-'[1]Histórico Est. de Sit. Financie'!T28</f>
        <v>0</v>
      </c>
      <c r="BG28" s="30">
        <f>+U28-'[1]Histórico Est. de Sit. Financie'!U28</f>
        <v>0</v>
      </c>
      <c r="BH28" s="30">
        <f>+V28-'[1]Histórico Est. de Sit. Financie'!V28</f>
        <v>0</v>
      </c>
      <c r="BI28" s="30">
        <f>+W28-'[1]Histórico Est. de Sit. Financie'!W28</f>
        <v>0</v>
      </c>
      <c r="BJ28" s="30">
        <f>+X28-'[1]Histórico Est. de Sit. Financie'!X28</f>
        <v>0</v>
      </c>
      <c r="BK28" s="30">
        <f>+Y28-'[1]Histórico Est. de Sit. Financie'!Y28</f>
        <v>0</v>
      </c>
      <c r="BL28" s="30">
        <f>+Z28-'[1]Histórico Est. de Sit. Financie'!Z28</f>
        <v>0</v>
      </c>
      <c r="BM28" s="30">
        <f>+AA28-'[1]Histórico Est. de Sit. Financie'!AA28</f>
        <v>0</v>
      </c>
      <c r="BN28" s="30">
        <f>+AB28-'[1]Histórico Est. de Sit. Financie'!AB28</f>
        <v>0</v>
      </c>
      <c r="BO28" s="30">
        <f>+AC28-'[1]Histórico Est. de Sit. Financie'!AC28</f>
        <v>0</v>
      </c>
      <c r="BP28" s="30">
        <f>+AD28-'[1]Histórico Est. de Sit. Financie'!AD28</f>
        <v>0</v>
      </c>
      <c r="BQ28" s="30">
        <f>+AE28-'[1]Histórico Est. de Sit. Financie'!AE28</f>
        <v>0</v>
      </c>
      <c r="BR28" s="30">
        <f>+AF28-'[1]Histórico Est. de Sit. Financie'!AF28</f>
        <v>0</v>
      </c>
    </row>
    <row r="29" spans="1:70">
      <c r="A29" s="12" t="s">
        <v>19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2041469.8457460001</v>
      </c>
      <c r="U29" s="20">
        <v>9984379.13042433</v>
      </c>
      <c r="V29" s="20">
        <v>13092710.9145553</v>
      </c>
      <c r="W29" s="20">
        <v>5063800.0949999997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19">
        <v>0</v>
      </c>
      <c r="AD29" s="19">
        <v>0</v>
      </c>
      <c r="AE29" s="26">
        <v>0</v>
      </c>
      <c r="AF29" s="26">
        <v>0</v>
      </c>
      <c r="AG29" s="26">
        <v>0</v>
      </c>
      <c r="AH29" s="30" t="e">
        <f>+AG29-#REF!</f>
        <v>#REF!</v>
      </c>
      <c r="AI29" s="30" t="e">
        <f>+AF29-#REF!</f>
        <v>#REF!</v>
      </c>
      <c r="AN29" s="30">
        <f>+B29-'[1]Histórico Est. de Sit. Financie'!B29</f>
        <v>0</v>
      </c>
      <c r="AO29" s="30">
        <f>+C29-'[1]Histórico Est. de Sit. Financie'!C29</f>
        <v>0</v>
      </c>
      <c r="AP29" s="30">
        <f>+D29-'[1]Histórico Est. de Sit. Financie'!D29</f>
        <v>0</v>
      </c>
      <c r="AQ29" s="30">
        <f>+E29-'[1]Histórico Est. de Sit. Financie'!E29</f>
        <v>0</v>
      </c>
      <c r="AR29" s="30">
        <f>+F29-'[1]Histórico Est. de Sit. Financie'!F29</f>
        <v>0</v>
      </c>
      <c r="AS29" s="30">
        <f>+G29-'[1]Histórico Est. de Sit. Financie'!G29</f>
        <v>0</v>
      </c>
      <c r="AT29" s="30">
        <f>+H29-'[1]Histórico Est. de Sit. Financie'!H29</f>
        <v>0</v>
      </c>
      <c r="AU29" s="30">
        <f>+I29-'[1]Histórico Est. de Sit. Financie'!I29</f>
        <v>0</v>
      </c>
      <c r="AV29" s="30">
        <f>+J29-'[1]Histórico Est. de Sit. Financie'!J29</f>
        <v>0</v>
      </c>
      <c r="AW29" s="30">
        <f>+K29-'[1]Histórico Est. de Sit. Financie'!K29</f>
        <v>0</v>
      </c>
      <c r="AX29" s="30">
        <f>+L29-'[1]Histórico Est. de Sit. Financie'!L29</f>
        <v>0</v>
      </c>
      <c r="AY29" s="30">
        <f>+M29-'[1]Histórico Est. de Sit. Financie'!M29</f>
        <v>0</v>
      </c>
      <c r="AZ29" s="30">
        <f>+N29-'[1]Histórico Est. de Sit. Financie'!N29</f>
        <v>0</v>
      </c>
      <c r="BA29" s="30">
        <f>+O29-'[1]Histórico Est. de Sit. Financie'!O29</f>
        <v>0</v>
      </c>
      <c r="BB29" s="30">
        <f>+P29-'[1]Histórico Est. de Sit. Financie'!P29</f>
        <v>0</v>
      </c>
      <c r="BC29" s="30">
        <f>+Q29-'[1]Histórico Est. de Sit. Financie'!Q29</f>
        <v>0</v>
      </c>
      <c r="BD29" s="30">
        <f>+R29-'[1]Histórico Est. de Sit. Financie'!R29</f>
        <v>0</v>
      </c>
      <c r="BE29" s="30">
        <f>+S29-'[1]Histórico Est. de Sit. Financie'!S29</f>
        <v>0</v>
      </c>
      <c r="BF29" s="30">
        <f>+T29-'[1]Histórico Est. de Sit. Financie'!T29</f>
        <v>0</v>
      </c>
      <c r="BG29" s="30">
        <f>+U29-'[1]Histórico Est. de Sit. Financie'!U29</f>
        <v>0</v>
      </c>
      <c r="BH29" s="30">
        <f>+V29-'[1]Histórico Est. de Sit. Financie'!V29</f>
        <v>0</v>
      </c>
      <c r="BI29" s="30">
        <f>+W29-'[1]Histórico Est. de Sit. Financie'!W29</f>
        <v>0</v>
      </c>
      <c r="BJ29" s="30">
        <f>+X29-'[1]Histórico Est. de Sit. Financie'!X29</f>
        <v>0</v>
      </c>
      <c r="BK29" s="30">
        <f>+Y29-'[1]Histórico Est. de Sit. Financie'!Y29</f>
        <v>0</v>
      </c>
      <c r="BL29" s="30">
        <f>+Z29-'[1]Histórico Est. de Sit. Financie'!Z29</f>
        <v>0</v>
      </c>
      <c r="BM29" s="30">
        <f>+AA29-'[1]Histórico Est. de Sit. Financie'!AA29</f>
        <v>0</v>
      </c>
      <c r="BN29" s="30">
        <f>+AB29-'[1]Histórico Est. de Sit. Financie'!AB29</f>
        <v>0</v>
      </c>
      <c r="BO29" s="30">
        <f>+AC29-'[1]Histórico Est. de Sit. Financie'!AC29</f>
        <v>0</v>
      </c>
      <c r="BP29" s="30">
        <f>+AD29-'[1]Histórico Est. de Sit. Financie'!AD29</f>
        <v>0</v>
      </c>
      <c r="BQ29" s="30">
        <f>+AE29-'[1]Histórico Est. de Sit. Financie'!AE29</f>
        <v>0</v>
      </c>
      <c r="BR29" s="30">
        <f>+AF29-'[1]Histórico Est. de Sit. Financie'!AF29</f>
        <v>0</v>
      </c>
    </row>
    <row r="30" spans="1:70">
      <c r="A30" s="12" t="s">
        <v>18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259170</v>
      </c>
      <c r="P30" s="18">
        <v>1624352.6</v>
      </c>
      <c r="Q30" s="18">
        <v>829937</v>
      </c>
      <c r="R30" s="18">
        <v>935003.5</v>
      </c>
      <c r="S30" s="18">
        <v>611620</v>
      </c>
      <c r="T30" s="18">
        <v>646541</v>
      </c>
      <c r="U30" s="18">
        <v>186135</v>
      </c>
      <c r="V30" s="18">
        <v>70876</v>
      </c>
      <c r="W30" s="18">
        <v>352721.56900000002</v>
      </c>
      <c r="X30" s="18">
        <v>83228.09</v>
      </c>
      <c r="Y30" s="18">
        <v>278309.39199999999</v>
      </c>
      <c r="Z30" s="18">
        <v>68239</v>
      </c>
      <c r="AA30" s="18">
        <v>54989</v>
      </c>
      <c r="AB30" s="18">
        <v>2864708.1740000001</v>
      </c>
      <c r="AC30" s="19">
        <v>3348799.979415</v>
      </c>
      <c r="AD30" s="19">
        <v>2019519.8629999999</v>
      </c>
      <c r="AE30" s="26">
        <v>8393415.7760000005</v>
      </c>
      <c r="AF30" s="26">
        <v>9371514.3949999996</v>
      </c>
      <c r="AG30" s="18">
        <v>7835178.165</v>
      </c>
      <c r="AH30" s="30" t="e">
        <f>+AG30-#REF!</f>
        <v>#REF!</v>
      </c>
      <c r="AI30" s="30" t="e">
        <f>+AF30-#REF!</f>
        <v>#REF!</v>
      </c>
      <c r="AN30" s="30">
        <f>+B30-'[1]Histórico Est. de Sit. Financie'!B30</f>
        <v>0</v>
      </c>
      <c r="AO30" s="30">
        <f>+C30-'[1]Histórico Est. de Sit. Financie'!C30</f>
        <v>0</v>
      </c>
      <c r="AP30" s="30">
        <f>+D30-'[1]Histórico Est. de Sit. Financie'!D30</f>
        <v>0</v>
      </c>
      <c r="AQ30" s="30">
        <f>+E30-'[1]Histórico Est. de Sit. Financie'!E30</f>
        <v>0</v>
      </c>
      <c r="AR30" s="30">
        <f>+F30-'[1]Histórico Est. de Sit. Financie'!F30</f>
        <v>0</v>
      </c>
      <c r="AS30" s="30">
        <f>+G30-'[1]Histórico Est. de Sit. Financie'!G30</f>
        <v>0</v>
      </c>
      <c r="AT30" s="30">
        <f>+H30-'[1]Histórico Est. de Sit. Financie'!H30</f>
        <v>0</v>
      </c>
      <c r="AU30" s="30">
        <f>+I30-'[1]Histórico Est. de Sit. Financie'!I30</f>
        <v>0</v>
      </c>
      <c r="AV30" s="30">
        <f>+J30-'[1]Histórico Est. de Sit. Financie'!J30</f>
        <v>0</v>
      </c>
      <c r="AW30" s="30">
        <f>+K30-'[1]Histórico Est. de Sit. Financie'!K30</f>
        <v>0</v>
      </c>
      <c r="AX30" s="30">
        <f>+L30-'[1]Histórico Est. de Sit. Financie'!L30</f>
        <v>0</v>
      </c>
      <c r="AY30" s="30">
        <f>+M30-'[1]Histórico Est. de Sit. Financie'!M30</f>
        <v>0</v>
      </c>
      <c r="AZ30" s="30">
        <f>+N30-'[1]Histórico Est. de Sit. Financie'!N30</f>
        <v>0</v>
      </c>
      <c r="BA30" s="30">
        <f>+O30-'[1]Histórico Est. de Sit. Financie'!O30</f>
        <v>0</v>
      </c>
      <c r="BB30" s="30">
        <f>+P30-'[1]Histórico Est. de Sit. Financie'!P30</f>
        <v>0</v>
      </c>
      <c r="BC30" s="30">
        <f>+Q30-'[1]Histórico Est. de Sit. Financie'!Q30</f>
        <v>0</v>
      </c>
      <c r="BD30" s="30">
        <f>+R30-'[1]Histórico Est. de Sit. Financie'!R30</f>
        <v>0</v>
      </c>
      <c r="BE30" s="30">
        <f>+S30-'[1]Histórico Est. de Sit. Financie'!S30</f>
        <v>0</v>
      </c>
      <c r="BF30" s="30">
        <f>+T30-'[1]Histórico Est. de Sit. Financie'!T30</f>
        <v>0</v>
      </c>
      <c r="BG30" s="30">
        <f>+U30-'[1]Histórico Est. de Sit. Financie'!U30</f>
        <v>0</v>
      </c>
      <c r="BH30" s="30">
        <f>+V30-'[1]Histórico Est. de Sit. Financie'!V30</f>
        <v>0</v>
      </c>
      <c r="BI30" s="30">
        <f>+W30-'[1]Histórico Est. de Sit. Financie'!W30</f>
        <v>0</v>
      </c>
      <c r="BJ30" s="30">
        <f>+X30-'[1]Histórico Est. de Sit. Financie'!X30</f>
        <v>0</v>
      </c>
      <c r="BK30" s="30">
        <f>+Y30-'[1]Histórico Est. de Sit. Financie'!Y30</f>
        <v>0</v>
      </c>
      <c r="BL30" s="30">
        <f>+Z30-'[1]Histórico Est. de Sit. Financie'!Z30</f>
        <v>0</v>
      </c>
      <c r="BM30" s="30">
        <f>+AA30-'[1]Histórico Est. de Sit. Financie'!AA30</f>
        <v>0</v>
      </c>
      <c r="BN30" s="30">
        <f>+AB30-'[1]Histórico Est. de Sit. Financie'!AB30</f>
        <v>0</v>
      </c>
      <c r="BO30" s="30">
        <f>+AC30-'[1]Histórico Est. de Sit. Financie'!AC30</f>
        <v>0</v>
      </c>
      <c r="BP30" s="30">
        <f>+AD30-'[1]Histórico Est. de Sit. Financie'!AD30</f>
        <v>0</v>
      </c>
      <c r="BQ30" s="30">
        <f>+AE30-'[1]Histórico Est. de Sit. Financie'!AE30</f>
        <v>0</v>
      </c>
      <c r="BR30" s="30">
        <f>+AF30-'[1]Histórico Est. de Sit. Financie'!AF30</f>
        <v>0</v>
      </c>
    </row>
    <row r="31" spans="1:70">
      <c r="A31" s="10" t="s">
        <v>32</v>
      </c>
      <c r="B31" s="18">
        <f t="shared" ref="B31:AB31" si="6">+B32+B33</f>
        <v>0</v>
      </c>
      <c r="C31" s="18">
        <f t="shared" si="6"/>
        <v>0</v>
      </c>
      <c r="D31" s="18">
        <f t="shared" si="6"/>
        <v>0</v>
      </c>
      <c r="E31" s="18">
        <f t="shared" si="6"/>
        <v>0</v>
      </c>
      <c r="F31" s="18">
        <f t="shared" si="6"/>
        <v>0</v>
      </c>
      <c r="G31" s="18">
        <f t="shared" si="6"/>
        <v>0</v>
      </c>
      <c r="H31" s="18">
        <f t="shared" si="6"/>
        <v>0</v>
      </c>
      <c r="I31" s="18">
        <f t="shared" si="6"/>
        <v>0</v>
      </c>
      <c r="J31" s="18">
        <f t="shared" si="6"/>
        <v>0</v>
      </c>
      <c r="K31" s="18">
        <f t="shared" si="6"/>
        <v>0</v>
      </c>
      <c r="L31" s="18">
        <f t="shared" si="6"/>
        <v>0</v>
      </c>
      <c r="M31" s="18">
        <f t="shared" si="6"/>
        <v>0</v>
      </c>
      <c r="N31" s="18">
        <f t="shared" si="6"/>
        <v>0</v>
      </c>
      <c r="O31" s="18">
        <f t="shared" si="6"/>
        <v>0</v>
      </c>
      <c r="P31" s="18">
        <f t="shared" si="6"/>
        <v>0</v>
      </c>
      <c r="Q31" s="18">
        <f t="shared" si="6"/>
        <v>0</v>
      </c>
      <c r="R31" s="18">
        <f t="shared" si="6"/>
        <v>0</v>
      </c>
      <c r="S31" s="18">
        <f t="shared" si="6"/>
        <v>0</v>
      </c>
      <c r="T31" s="18">
        <f t="shared" si="6"/>
        <v>0</v>
      </c>
      <c r="U31" s="18">
        <f t="shared" si="6"/>
        <v>0</v>
      </c>
      <c r="V31" s="18">
        <f t="shared" si="6"/>
        <v>0</v>
      </c>
      <c r="W31" s="18">
        <f t="shared" si="6"/>
        <v>0</v>
      </c>
      <c r="X31" s="18">
        <f t="shared" si="6"/>
        <v>0</v>
      </c>
      <c r="Y31" s="18">
        <f t="shared" si="6"/>
        <v>0</v>
      </c>
      <c r="Z31" s="18">
        <f t="shared" si="6"/>
        <v>0</v>
      </c>
      <c r="AA31" s="18">
        <f t="shared" si="6"/>
        <v>0</v>
      </c>
      <c r="AB31" s="18">
        <f t="shared" si="6"/>
        <v>0</v>
      </c>
      <c r="AC31" s="19">
        <f>+AC32+AC33</f>
        <v>0</v>
      </c>
      <c r="AD31" s="19">
        <v>0</v>
      </c>
      <c r="AE31" s="26">
        <v>0</v>
      </c>
      <c r="AF31" s="26">
        <v>0</v>
      </c>
      <c r="AG31" s="26">
        <v>0</v>
      </c>
      <c r="AH31" s="30" t="e">
        <f>+AG31-#REF!</f>
        <v>#REF!</v>
      </c>
      <c r="AI31" s="30" t="e">
        <f>+AF31-#REF!</f>
        <v>#REF!</v>
      </c>
      <c r="AN31" s="30">
        <f>+B31-'[1]Histórico Est. de Sit. Financie'!B31</f>
        <v>0</v>
      </c>
      <c r="AO31" s="30">
        <f>+C31-'[1]Histórico Est. de Sit. Financie'!C31</f>
        <v>0</v>
      </c>
      <c r="AP31" s="30">
        <f>+D31-'[1]Histórico Est. de Sit. Financie'!D31</f>
        <v>0</v>
      </c>
      <c r="AQ31" s="30">
        <f>+E31-'[1]Histórico Est. de Sit. Financie'!E31</f>
        <v>0</v>
      </c>
      <c r="AR31" s="30">
        <f>+F31-'[1]Histórico Est. de Sit. Financie'!F31</f>
        <v>0</v>
      </c>
      <c r="AS31" s="30">
        <f>+G31-'[1]Histórico Est. de Sit. Financie'!G31</f>
        <v>0</v>
      </c>
      <c r="AT31" s="30">
        <f>+H31-'[1]Histórico Est. de Sit. Financie'!H31</f>
        <v>0</v>
      </c>
      <c r="AU31" s="30">
        <f>+I31-'[1]Histórico Est. de Sit. Financie'!I31</f>
        <v>0</v>
      </c>
      <c r="AV31" s="30">
        <f>+J31-'[1]Histórico Est. de Sit. Financie'!J31</f>
        <v>0</v>
      </c>
      <c r="AW31" s="30">
        <f>+K31-'[1]Histórico Est. de Sit. Financie'!K31</f>
        <v>0</v>
      </c>
      <c r="AX31" s="30">
        <f>+L31-'[1]Histórico Est. de Sit. Financie'!L31</f>
        <v>0</v>
      </c>
      <c r="AY31" s="30">
        <f>+M31-'[1]Histórico Est. de Sit. Financie'!M31</f>
        <v>0</v>
      </c>
      <c r="AZ31" s="30">
        <f>+N31-'[1]Histórico Est. de Sit. Financie'!N31</f>
        <v>0</v>
      </c>
      <c r="BA31" s="30">
        <f>+O31-'[1]Histórico Est. de Sit. Financie'!O31</f>
        <v>0</v>
      </c>
      <c r="BB31" s="30">
        <f>+P31-'[1]Histórico Est. de Sit. Financie'!P31</f>
        <v>0</v>
      </c>
      <c r="BC31" s="30">
        <f>+Q31-'[1]Histórico Est. de Sit. Financie'!Q31</f>
        <v>0</v>
      </c>
      <c r="BD31" s="30">
        <f>+R31-'[1]Histórico Est. de Sit. Financie'!R31</f>
        <v>0</v>
      </c>
      <c r="BE31" s="30">
        <f>+S31-'[1]Histórico Est. de Sit. Financie'!S31</f>
        <v>0</v>
      </c>
      <c r="BF31" s="30">
        <f>+T31-'[1]Histórico Est. de Sit. Financie'!T31</f>
        <v>0</v>
      </c>
      <c r="BG31" s="30">
        <f>+U31-'[1]Histórico Est. de Sit. Financie'!U31</f>
        <v>0</v>
      </c>
      <c r="BH31" s="30">
        <f>+V31-'[1]Histórico Est. de Sit. Financie'!V31</f>
        <v>0</v>
      </c>
      <c r="BI31" s="30">
        <f>+W31-'[1]Histórico Est. de Sit. Financie'!W31</f>
        <v>0</v>
      </c>
      <c r="BJ31" s="30">
        <f>+X31-'[1]Histórico Est. de Sit. Financie'!X31</f>
        <v>0</v>
      </c>
      <c r="BK31" s="30">
        <f>+Y31-'[1]Histórico Est. de Sit. Financie'!Y31</f>
        <v>0</v>
      </c>
      <c r="BL31" s="30">
        <f>+Z31-'[1]Histórico Est. de Sit. Financie'!Z31</f>
        <v>0</v>
      </c>
      <c r="BM31" s="30">
        <f>+AA31-'[1]Histórico Est. de Sit. Financie'!AA31</f>
        <v>0</v>
      </c>
      <c r="BN31" s="30">
        <f>+AB31-'[1]Histórico Est. de Sit. Financie'!AB31</f>
        <v>0</v>
      </c>
      <c r="BO31" s="30">
        <f>+AC31-'[1]Histórico Est. de Sit. Financie'!AC31</f>
        <v>0</v>
      </c>
      <c r="BP31" s="30">
        <f>+AD31-'[1]Histórico Est. de Sit. Financie'!AD31</f>
        <v>0</v>
      </c>
      <c r="BQ31" s="30">
        <f>+AE31-'[1]Histórico Est. de Sit. Financie'!AE31</f>
        <v>0</v>
      </c>
      <c r="BR31" s="30">
        <f>+AF31-'[1]Histórico Est. de Sit. Financie'!AF31</f>
        <v>0</v>
      </c>
    </row>
    <row r="32" spans="1:70">
      <c r="A32" s="12" t="s">
        <v>33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9">
        <v>0</v>
      </c>
      <c r="AD32" s="19">
        <v>0</v>
      </c>
      <c r="AE32" s="26">
        <v>0</v>
      </c>
      <c r="AF32" s="26">
        <v>0</v>
      </c>
      <c r="AG32" s="26">
        <v>0</v>
      </c>
      <c r="AH32" s="30" t="e">
        <f>+AG32-#REF!</f>
        <v>#REF!</v>
      </c>
      <c r="AI32" s="30" t="e">
        <f>+AF32-#REF!</f>
        <v>#REF!</v>
      </c>
      <c r="AN32" s="30">
        <f>+B32-'[1]Histórico Est. de Sit. Financie'!B32</f>
        <v>0</v>
      </c>
      <c r="AO32" s="30">
        <f>+C32-'[1]Histórico Est. de Sit. Financie'!C32</f>
        <v>0</v>
      </c>
      <c r="AP32" s="30">
        <f>+D32-'[1]Histórico Est. de Sit. Financie'!D32</f>
        <v>0</v>
      </c>
      <c r="AQ32" s="30">
        <f>+E32-'[1]Histórico Est. de Sit. Financie'!E32</f>
        <v>0</v>
      </c>
      <c r="AR32" s="30">
        <f>+F32-'[1]Histórico Est. de Sit. Financie'!F32</f>
        <v>0</v>
      </c>
      <c r="AS32" s="30">
        <f>+G32-'[1]Histórico Est. de Sit. Financie'!G32</f>
        <v>0</v>
      </c>
      <c r="AT32" s="30">
        <f>+H32-'[1]Histórico Est. de Sit. Financie'!H32</f>
        <v>0</v>
      </c>
      <c r="AU32" s="30">
        <f>+I32-'[1]Histórico Est. de Sit. Financie'!I32</f>
        <v>0</v>
      </c>
      <c r="AV32" s="30">
        <f>+J32-'[1]Histórico Est. de Sit. Financie'!J32</f>
        <v>0</v>
      </c>
      <c r="AW32" s="30">
        <f>+K32-'[1]Histórico Est. de Sit. Financie'!K32</f>
        <v>0</v>
      </c>
      <c r="AX32" s="30">
        <f>+L32-'[1]Histórico Est. de Sit. Financie'!L32</f>
        <v>0</v>
      </c>
      <c r="AY32" s="30">
        <f>+M32-'[1]Histórico Est. de Sit. Financie'!M32</f>
        <v>0</v>
      </c>
      <c r="AZ32" s="30">
        <f>+N32-'[1]Histórico Est. de Sit. Financie'!N32</f>
        <v>0</v>
      </c>
      <c r="BA32" s="30">
        <f>+O32-'[1]Histórico Est. de Sit. Financie'!O32</f>
        <v>0</v>
      </c>
      <c r="BB32" s="30">
        <f>+P32-'[1]Histórico Est. de Sit. Financie'!P32</f>
        <v>0</v>
      </c>
      <c r="BC32" s="30">
        <f>+Q32-'[1]Histórico Est. de Sit. Financie'!Q32</f>
        <v>0</v>
      </c>
      <c r="BD32" s="30">
        <f>+R32-'[1]Histórico Est. de Sit. Financie'!R32</f>
        <v>0</v>
      </c>
      <c r="BE32" s="30">
        <f>+S32-'[1]Histórico Est. de Sit. Financie'!S32</f>
        <v>0</v>
      </c>
      <c r="BF32" s="30">
        <f>+T32-'[1]Histórico Est. de Sit. Financie'!T32</f>
        <v>0</v>
      </c>
      <c r="BG32" s="30">
        <f>+U32-'[1]Histórico Est. de Sit. Financie'!U32</f>
        <v>0</v>
      </c>
      <c r="BH32" s="30">
        <f>+V32-'[1]Histórico Est. de Sit. Financie'!V32</f>
        <v>0</v>
      </c>
      <c r="BI32" s="30">
        <f>+W32-'[1]Histórico Est. de Sit. Financie'!W32</f>
        <v>0</v>
      </c>
      <c r="BJ32" s="30">
        <f>+X32-'[1]Histórico Est. de Sit. Financie'!X32</f>
        <v>0</v>
      </c>
      <c r="BK32" s="30">
        <f>+Y32-'[1]Histórico Est. de Sit. Financie'!Y32</f>
        <v>0</v>
      </c>
      <c r="BL32" s="30">
        <f>+Z32-'[1]Histórico Est. de Sit. Financie'!Z32</f>
        <v>0</v>
      </c>
      <c r="BM32" s="30">
        <f>+AA32-'[1]Histórico Est. de Sit. Financie'!AA32</f>
        <v>0</v>
      </c>
      <c r="BN32" s="30">
        <f>+AB32-'[1]Histórico Est. de Sit. Financie'!AB32</f>
        <v>0</v>
      </c>
      <c r="BO32" s="30">
        <f>+AC32-'[1]Histórico Est. de Sit. Financie'!AC32</f>
        <v>0</v>
      </c>
      <c r="BP32" s="30">
        <f>+AD32-'[1]Histórico Est. de Sit. Financie'!AD32</f>
        <v>0</v>
      </c>
      <c r="BQ32" s="30">
        <f>+AE32-'[1]Histórico Est. de Sit. Financie'!AE32</f>
        <v>0</v>
      </c>
      <c r="BR32" s="30">
        <f>+AF32-'[1]Histórico Est. de Sit. Financie'!AF32</f>
        <v>0</v>
      </c>
    </row>
    <row r="33" spans="1:70">
      <c r="A33" s="12" t="s">
        <v>34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9">
        <v>0</v>
      </c>
      <c r="AD33" s="19">
        <v>0</v>
      </c>
      <c r="AE33" s="26">
        <v>0</v>
      </c>
      <c r="AF33" s="26">
        <v>0</v>
      </c>
      <c r="AG33" s="26">
        <v>0</v>
      </c>
      <c r="AH33" s="30" t="e">
        <f>+AG33-#REF!</f>
        <v>#REF!</v>
      </c>
      <c r="AI33" s="30" t="e">
        <f>+AF33-#REF!</f>
        <v>#REF!</v>
      </c>
      <c r="AN33" s="30">
        <f>+B33-'[1]Histórico Est. de Sit. Financie'!B33</f>
        <v>0</v>
      </c>
      <c r="AO33" s="30">
        <f>+C33-'[1]Histórico Est. de Sit. Financie'!C33</f>
        <v>0</v>
      </c>
      <c r="AP33" s="30">
        <f>+D33-'[1]Histórico Est. de Sit. Financie'!D33</f>
        <v>0</v>
      </c>
      <c r="AQ33" s="30">
        <f>+E33-'[1]Histórico Est. de Sit. Financie'!E33</f>
        <v>0</v>
      </c>
      <c r="AR33" s="30">
        <f>+F33-'[1]Histórico Est. de Sit. Financie'!F33</f>
        <v>0</v>
      </c>
      <c r="AS33" s="30">
        <f>+G33-'[1]Histórico Est. de Sit. Financie'!G33</f>
        <v>0</v>
      </c>
      <c r="AT33" s="30">
        <f>+H33-'[1]Histórico Est. de Sit. Financie'!H33</f>
        <v>0</v>
      </c>
      <c r="AU33" s="30">
        <f>+I33-'[1]Histórico Est. de Sit. Financie'!I33</f>
        <v>0</v>
      </c>
      <c r="AV33" s="30">
        <f>+J33-'[1]Histórico Est. de Sit. Financie'!J33</f>
        <v>0</v>
      </c>
      <c r="AW33" s="30">
        <f>+K33-'[1]Histórico Est. de Sit. Financie'!K33</f>
        <v>0</v>
      </c>
      <c r="AX33" s="30">
        <f>+L33-'[1]Histórico Est. de Sit. Financie'!L33</f>
        <v>0</v>
      </c>
      <c r="AY33" s="30">
        <f>+M33-'[1]Histórico Est. de Sit. Financie'!M33</f>
        <v>0</v>
      </c>
      <c r="AZ33" s="30">
        <f>+N33-'[1]Histórico Est. de Sit. Financie'!N33</f>
        <v>0</v>
      </c>
      <c r="BA33" s="30">
        <f>+O33-'[1]Histórico Est. de Sit. Financie'!O33</f>
        <v>0</v>
      </c>
      <c r="BB33" s="30">
        <f>+P33-'[1]Histórico Est. de Sit. Financie'!P33</f>
        <v>0</v>
      </c>
      <c r="BC33" s="30">
        <f>+Q33-'[1]Histórico Est. de Sit. Financie'!Q33</f>
        <v>0</v>
      </c>
      <c r="BD33" s="30">
        <f>+R33-'[1]Histórico Est. de Sit. Financie'!R33</f>
        <v>0</v>
      </c>
      <c r="BE33" s="30">
        <f>+S33-'[1]Histórico Est. de Sit. Financie'!S33</f>
        <v>0</v>
      </c>
      <c r="BF33" s="30">
        <f>+T33-'[1]Histórico Est. de Sit. Financie'!T33</f>
        <v>0</v>
      </c>
      <c r="BG33" s="30">
        <f>+U33-'[1]Histórico Est. de Sit. Financie'!U33</f>
        <v>0</v>
      </c>
      <c r="BH33" s="30">
        <f>+V33-'[1]Histórico Est. de Sit. Financie'!V33</f>
        <v>0</v>
      </c>
      <c r="BI33" s="30">
        <f>+W33-'[1]Histórico Est. de Sit. Financie'!W33</f>
        <v>0</v>
      </c>
      <c r="BJ33" s="30">
        <f>+X33-'[1]Histórico Est. de Sit. Financie'!X33</f>
        <v>0</v>
      </c>
      <c r="BK33" s="30">
        <f>+Y33-'[1]Histórico Est. de Sit. Financie'!Y33</f>
        <v>0</v>
      </c>
      <c r="BL33" s="30">
        <f>+Z33-'[1]Histórico Est. de Sit. Financie'!Z33</f>
        <v>0</v>
      </c>
      <c r="BM33" s="30">
        <f>+AA33-'[1]Histórico Est. de Sit. Financie'!AA33</f>
        <v>0</v>
      </c>
      <c r="BN33" s="30">
        <f>+AB33-'[1]Histórico Est. de Sit. Financie'!AB33</f>
        <v>0</v>
      </c>
      <c r="BO33" s="30">
        <f>+AC33-'[1]Histórico Est. de Sit. Financie'!AC33</f>
        <v>0</v>
      </c>
      <c r="BP33" s="30">
        <f>+AD33-'[1]Histórico Est. de Sit. Financie'!AD33</f>
        <v>0</v>
      </c>
      <c r="BQ33" s="30">
        <f>+AE33-'[1]Histórico Est. de Sit. Financie'!AE33</f>
        <v>0</v>
      </c>
      <c r="BR33" s="30">
        <f>+AF33-'[1]Histórico Est. de Sit. Financie'!AF33</f>
        <v>0</v>
      </c>
    </row>
    <row r="34" spans="1:70">
      <c r="A34" s="10" t="s">
        <v>35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4496000</v>
      </c>
      <c r="P34" s="18">
        <v>2412000</v>
      </c>
      <c r="Q34" s="18">
        <v>2245000</v>
      </c>
      <c r="R34" s="18">
        <v>3010000</v>
      </c>
      <c r="S34" s="18">
        <v>5419000</v>
      </c>
      <c r="T34" s="18">
        <v>6322000</v>
      </c>
      <c r="U34" s="18">
        <v>4335000</v>
      </c>
      <c r="V34" s="18">
        <v>7550000</v>
      </c>
      <c r="W34" s="18">
        <v>3908767.44</v>
      </c>
      <c r="X34" s="18">
        <v>14385814.405999999</v>
      </c>
      <c r="Y34" s="18">
        <v>13537098.870999999</v>
      </c>
      <c r="Z34" s="18">
        <v>7943116</v>
      </c>
      <c r="AA34" s="18">
        <v>12031411</v>
      </c>
      <c r="AB34" s="18">
        <v>13217482.547</v>
      </c>
      <c r="AC34" s="19">
        <v>9617251.0106678493</v>
      </c>
      <c r="AD34" s="19">
        <v>3404917.3470000001</v>
      </c>
      <c r="AE34" s="25">
        <v>4621627.4220000003</v>
      </c>
      <c r="AF34" s="25">
        <v>1746969.2309999999</v>
      </c>
      <c r="AG34" s="18">
        <v>519657.554</v>
      </c>
      <c r="AH34" s="30" t="e">
        <f>+AG34-#REF!</f>
        <v>#REF!</v>
      </c>
      <c r="AI34" s="30" t="e">
        <f>+AF34-#REF!</f>
        <v>#REF!</v>
      </c>
      <c r="AN34" s="30">
        <f>+B34-'[1]Histórico Est. de Sit. Financie'!B34</f>
        <v>0</v>
      </c>
      <c r="AO34" s="30">
        <f>+C34-'[1]Histórico Est. de Sit. Financie'!C34</f>
        <v>0</v>
      </c>
      <c r="AP34" s="30">
        <f>+D34-'[1]Histórico Est. de Sit. Financie'!D34</f>
        <v>0</v>
      </c>
      <c r="AQ34" s="30">
        <f>+E34-'[1]Histórico Est. de Sit. Financie'!E34</f>
        <v>0</v>
      </c>
      <c r="AR34" s="30">
        <f>+F34-'[1]Histórico Est. de Sit. Financie'!F34</f>
        <v>0</v>
      </c>
      <c r="AS34" s="30">
        <f>+G34-'[1]Histórico Est. de Sit. Financie'!G34</f>
        <v>0</v>
      </c>
      <c r="AT34" s="30">
        <f>+H34-'[1]Histórico Est. de Sit. Financie'!H34</f>
        <v>0</v>
      </c>
      <c r="AU34" s="30">
        <f>+I34-'[1]Histórico Est. de Sit. Financie'!I34</f>
        <v>0</v>
      </c>
      <c r="AV34" s="30">
        <f>+J34-'[1]Histórico Est. de Sit. Financie'!J34</f>
        <v>0</v>
      </c>
      <c r="AW34" s="30">
        <f>+K34-'[1]Histórico Est. de Sit. Financie'!K34</f>
        <v>0</v>
      </c>
      <c r="AX34" s="30">
        <f>+L34-'[1]Histórico Est. de Sit. Financie'!L34</f>
        <v>0</v>
      </c>
      <c r="AY34" s="30">
        <f>+M34-'[1]Histórico Est. de Sit. Financie'!M34</f>
        <v>0</v>
      </c>
      <c r="AZ34" s="30">
        <f>+N34-'[1]Histórico Est. de Sit. Financie'!N34</f>
        <v>0</v>
      </c>
      <c r="BA34" s="30">
        <f>+O34-'[1]Histórico Est. de Sit. Financie'!O34</f>
        <v>0</v>
      </c>
      <c r="BB34" s="30">
        <f>+P34-'[1]Histórico Est. de Sit. Financie'!P34</f>
        <v>0</v>
      </c>
      <c r="BC34" s="30">
        <f>+Q34-'[1]Histórico Est. de Sit. Financie'!Q34</f>
        <v>0</v>
      </c>
      <c r="BD34" s="30">
        <f>+R34-'[1]Histórico Est. de Sit. Financie'!R34</f>
        <v>0</v>
      </c>
      <c r="BE34" s="30">
        <f>+S34-'[1]Histórico Est. de Sit. Financie'!S34</f>
        <v>0</v>
      </c>
      <c r="BF34" s="30">
        <f>+T34-'[1]Histórico Est. de Sit. Financie'!T34</f>
        <v>0</v>
      </c>
      <c r="BG34" s="30">
        <f>+U34-'[1]Histórico Est. de Sit. Financie'!U34</f>
        <v>0</v>
      </c>
      <c r="BH34" s="30">
        <f>+V34-'[1]Histórico Est. de Sit. Financie'!V34</f>
        <v>0</v>
      </c>
      <c r="BI34" s="30">
        <f>+W34-'[1]Histórico Est. de Sit. Financie'!W34</f>
        <v>0</v>
      </c>
      <c r="BJ34" s="30">
        <f>+X34-'[1]Histórico Est. de Sit. Financie'!X34</f>
        <v>0</v>
      </c>
      <c r="BK34" s="30">
        <f>+Y34-'[1]Histórico Est. de Sit. Financie'!Y34</f>
        <v>0</v>
      </c>
      <c r="BL34" s="30">
        <f>+Z34-'[1]Histórico Est. de Sit. Financie'!Z34</f>
        <v>0</v>
      </c>
      <c r="BM34" s="30">
        <f>+AA34-'[1]Histórico Est. de Sit. Financie'!AA34</f>
        <v>0</v>
      </c>
      <c r="BN34" s="30">
        <f>+AB34-'[1]Histórico Est. de Sit. Financie'!AB34</f>
        <v>0</v>
      </c>
      <c r="BO34" s="30">
        <f>+AC34-'[1]Histórico Est. de Sit. Financie'!AC34</f>
        <v>0</v>
      </c>
      <c r="BP34" s="30">
        <f>+AD34-'[1]Histórico Est. de Sit. Financie'!AD34</f>
        <v>0</v>
      </c>
      <c r="BQ34" s="30">
        <f>+AE34-'[1]Histórico Est. de Sit. Financie'!AE34</f>
        <v>0</v>
      </c>
      <c r="BR34" s="30">
        <f>+AF34-'[1]Histórico Est. de Sit. Financie'!AF34</f>
        <v>0</v>
      </c>
    </row>
    <row r="35" spans="1:70">
      <c r="A35" s="10" t="s">
        <v>36</v>
      </c>
      <c r="B35" s="18">
        <f>2860802.87611132-B23</f>
        <v>1897627.2761113201</v>
      </c>
      <c r="C35" s="18">
        <f>1818037.19974719-C23</f>
        <v>664377.59974719002</v>
      </c>
      <c r="D35" s="18">
        <f>3024896.23125658-D23</f>
        <v>1919255.9312565799</v>
      </c>
      <c r="E35" s="18">
        <f>10265744-E22-E24-E25-E23</f>
        <v>865437.47091600089</v>
      </c>
      <c r="F35" s="18">
        <f>1890708.59549689-F23</f>
        <v>932084.39549688995</v>
      </c>
      <c r="G35" s="18">
        <f>3210582.20977078-G23</f>
        <v>1212663.7097707801</v>
      </c>
      <c r="H35" s="18">
        <f>3158173.30034721-H23</f>
        <v>1096816.5003472099</v>
      </c>
      <c r="I35" s="18">
        <f>3678573.70840544-I23</f>
        <v>1514460.8084054398</v>
      </c>
      <c r="J35" s="18">
        <f>3790652.70896488-J23</f>
        <v>1526649.3089648802</v>
      </c>
      <c r="K35" s="18">
        <f>4182798.85172504-K23</f>
        <v>1355212.5517250397</v>
      </c>
      <c r="L35" s="18">
        <f>4820913.42537187-L23</f>
        <v>2338326.6253718706</v>
      </c>
      <c r="M35" s="18">
        <f>7386518.59540413-M23</f>
        <v>5101885.195404131</v>
      </c>
      <c r="N35" s="18">
        <f>6258848.66253192-N23</f>
        <v>4015438.5525319194</v>
      </c>
      <c r="O35" s="18">
        <f>4637814.13830784-O23</f>
        <v>2586233.6383078396</v>
      </c>
      <c r="P35" s="18">
        <f>3724743.79473054-P23</f>
        <v>1784979.9947305401</v>
      </c>
      <c r="Q35" s="18">
        <f>6131957.82135373-Q23</f>
        <v>1872151.4213537304</v>
      </c>
      <c r="R35" s="18">
        <f>5718333.86678611-R23</f>
        <v>1600160.7667861101</v>
      </c>
      <c r="S35" s="18">
        <f>5608054.98890097-S23</f>
        <v>1727842.2868005298</v>
      </c>
      <c r="T35" s="18">
        <f>5268984.7115683-T23</f>
        <v>1704370.4115682999</v>
      </c>
      <c r="U35" s="18">
        <f>5406728.83033048-U23</f>
        <v>1698474.4351910697</v>
      </c>
      <c r="V35" s="18">
        <f>5925038.42314559-V23</f>
        <v>1700267.6571455905</v>
      </c>
      <c r="W35" s="18">
        <f>6530275.62799999-W23</f>
        <v>1257230.9669999899</v>
      </c>
      <c r="X35" s="18">
        <f>12867783.977-X23</f>
        <v>1415182.3589999992</v>
      </c>
      <c r="Y35" s="18">
        <f>11593815.917-Y23</f>
        <v>462467.07299999893</v>
      </c>
      <c r="Z35" s="18">
        <f>11444736-Z23</f>
        <v>464416.28199999966</v>
      </c>
      <c r="AA35" s="18">
        <f>11228969-AA23</f>
        <v>188233.43099999987</v>
      </c>
      <c r="AB35" s="18">
        <v>215078.88399999999</v>
      </c>
      <c r="AC35" s="19">
        <v>202502.27082096</v>
      </c>
      <c r="AD35" s="19">
        <v>248625.92499999999</v>
      </c>
      <c r="AE35" s="25">
        <v>268967.071</v>
      </c>
      <c r="AF35" s="25">
        <v>321040.62199999997</v>
      </c>
      <c r="AG35" s="18">
        <v>409437.60399999999</v>
      </c>
      <c r="AH35" s="30" t="e">
        <f>+AG35-#REF!</f>
        <v>#REF!</v>
      </c>
      <c r="AI35" s="30" t="e">
        <f>+AF35-#REF!</f>
        <v>#REF!</v>
      </c>
      <c r="AN35" s="30">
        <f>+B35-'[1]Histórico Est. de Sit. Financie'!B35</f>
        <v>0</v>
      </c>
      <c r="AO35" s="30">
        <f>+C35-'[1]Histórico Est. de Sit. Financie'!C35</f>
        <v>0</v>
      </c>
      <c r="AP35" s="30">
        <f>+D35-'[1]Histórico Est. de Sit. Financie'!D35</f>
        <v>0</v>
      </c>
      <c r="AQ35" s="30">
        <f>+E35-'[1]Histórico Est. de Sit. Financie'!E35</f>
        <v>0</v>
      </c>
      <c r="AR35" s="30">
        <f>+F35-'[1]Histórico Est. de Sit. Financie'!F35</f>
        <v>0</v>
      </c>
      <c r="AS35" s="30">
        <f>+G35-'[1]Histórico Est. de Sit. Financie'!G35</f>
        <v>0</v>
      </c>
      <c r="AT35" s="30">
        <f>+H35-'[1]Histórico Est. de Sit. Financie'!H35</f>
        <v>0</v>
      </c>
      <c r="AU35" s="30">
        <f>+I35-'[1]Histórico Est. de Sit. Financie'!I35</f>
        <v>0</v>
      </c>
      <c r="AV35" s="30">
        <f>+J35-'[1]Histórico Est. de Sit. Financie'!J35</f>
        <v>0</v>
      </c>
      <c r="AW35" s="30">
        <f>+K35-'[1]Histórico Est. de Sit. Financie'!K35</f>
        <v>0</v>
      </c>
      <c r="AX35" s="30">
        <f>+L35-'[1]Histórico Est. de Sit. Financie'!L35</f>
        <v>0</v>
      </c>
      <c r="AY35" s="30">
        <f>+M35-'[1]Histórico Est. de Sit. Financie'!M35</f>
        <v>0</v>
      </c>
      <c r="AZ35" s="30">
        <f>+N35-'[1]Histórico Est. de Sit. Financie'!N35</f>
        <v>0</v>
      </c>
      <c r="BA35" s="30">
        <f>+O35-'[1]Histórico Est. de Sit. Financie'!O35</f>
        <v>0</v>
      </c>
      <c r="BB35" s="30">
        <f>+P35-'[1]Histórico Est. de Sit. Financie'!P35</f>
        <v>0</v>
      </c>
      <c r="BC35" s="30">
        <f>+Q35-'[1]Histórico Est. de Sit. Financie'!Q35</f>
        <v>0</v>
      </c>
      <c r="BD35" s="30">
        <f>+R35-'[1]Histórico Est. de Sit. Financie'!R35</f>
        <v>0</v>
      </c>
      <c r="BE35" s="30">
        <f>+S35-'[1]Histórico Est. de Sit. Financie'!S35</f>
        <v>0</v>
      </c>
      <c r="BF35" s="30">
        <f>+T35-'[1]Histórico Est. de Sit. Financie'!T35</f>
        <v>0</v>
      </c>
      <c r="BG35" s="30">
        <f>+U35-'[1]Histórico Est. de Sit. Financie'!U35</f>
        <v>0</v>
      </c>
      <c r="BH35" s="30">
        <f>+V35-'[1]Histórico Est. de Sit. Financie'!V35</f>
        <v>0</v>
      </c>
      <c r="BI35" s="30">
        <f>+W35-'[1]Histórico Est. de Sit. Financie'!W35</f>
        <v>0</v>
      </c>
      <c r="BJ35" s="30">
        <f>+X35-'[1]Histórico Est. de Sit. Financie'!X35</f>
        <v>0</v>
      </c>
      <c r="BK35" s="30">
        <f>+Y35-'[1]Histórico Est. de Sit. Financie'!Y35</f>
        <v>0</v>
      </c>
      <c r="BL35" s="30">
        <f>+Z35-'[1]Histórico Est. de Sit. Financie'!Z35</f>
        <v>0</v>
      </c>
      <c r="BM35" s="30">
        <f>+AA35-'[1]Histórico Est. de Sit. Financie'!AA35</f>
        <v>0</v>
      </c>
      <c r="BN35" s="30">
        <f>+AB35-'[1]Histórico Est. de Sit. Financie'!AB35</f>
        <v>0</v>
      </c>
      <c r="BO35" s="30">
        <f>+AC35-'[1]Histórico Est. de Sit. Financie'!AC35</f>
        <v>0</v>
      </c>
      <c r="BP35" s="30">
        <f>+AD35-'[1]Histórico Est. de Sit. Financie'!AD35</f>
        <v>0</v>
      </c>
      <c r="BQ35" s="30">
        <f>+AE35-'[1]Histórico Est. de Sit. Financie'!AE35</f>
        <v>0</v>
      </c>
      <c r="BR35" s="30">
        <f>+AF35-'[1]Histórico Est. de Sit. Financie'!AF35</f>
        <v>0</v>
      </c>
    </row>
    <row r="36" spans="1:70" s="2" customFormat="1" ht="17.25">
      <c r="A36" s="9" t="s">
        <v>11</v>
      </c>
      <c r="B36" s="16">
        <f t="shared" ref="B36:AG36" si="7">+B22+B23+B24+B25+B28+B31+B34+B35</f>
        <v>8064969.1305609792</v>
      </c>
      <c r="C36" s="16">
        <f t="shared" si="7"/>
        <v>8165558.5857223803</v>
      </c>
      <c r="D36" s="16">
        <f t="shared" si="7"/>
        <v>9752511.0483071394</v>
      </c>
      <c r="E36" s="16">
        <f t="shared" si="7"/>
        <v>10265744</v>
      </c>
      <c r="F36" s="16">
        <f t="shared" si="7"/>
        <v>8746828.6838548891</v>
      </c>
      <c r="G36" s="16">
        <f t="shared" si="7"/>
        <v>12770409.865873041</v>
      </c>
      <c r="H36" s="16">
        <f t="shared" si="7"/>
        <v>13821493.52471835</v>
      </c>
      <c r="I36" s="16">
        <f t="shared" si="7"/>
        <v>15288565.04748</v>
      </c>
      <c r="J36" s="16">
        <f t="shared" si="7"/>
        <v>17701488.582242399</v>
      </c>
      <c r="K36" s="16">
        <f t="shared" si="7"/>
        <v>20762821.441167202</v>
      </c>
      <c r="L36" s="16">
        <f t="shared" si="7"/>
        <v>23823642.671981901</v>
      </c>
      <c r="M36" s="16">
        <f t="shared" si="7"/>
        <v>30196646.113968503</v>
      </c>
      <c r="N36" s="16">
        <f t="shared" si="7"/>
        <v>32920579.206887301</v>
      </c>
      <c r="O36" s="16">
        <f t="shared" si="7"/>
        <v>41531799.299689204</v>
      </c>
      <c r="P36" s="16">
        <f t="shared" si="7"/>
        <v>43459704.6358198</v>
      </c>
      <c r="Q36" s="16">
        <f t="shared" si="7"/>
        <v>48544837.068210401</v>
      </c>
      <c r="R36" s="16">
        <f t="shared" si="7"/>
        <v>54185538.687915489</v>
      </c>
      <c r="S36" s="16">
        <f t="shared" si="7"/>
        <v>62287427.755254</v>
      </c>
      <c r="T36" s="16">
        <f t="shared" si="7"/>
        <v>70263402.107162103</v>
      </c>
      <c r="U36" s="16">
        <f t="shared" si="7"/>
        <v>89772544.78818281</v>
      </c>
      <c r="V36" s="16">
        <f t="shared" si="7"/>
        <v>102106612.110615</v>
      </c>
      <c r="W36" s="16">
        <f t="shared" si="7"/>
        <v>107190060.87899999</v>
      </c>
      <c r="X36" s="16">
        <f t="shared" si="7"/>
        <v>116829060.87900001</v>
      </c>
      <c r="Y36" s="16">
        <f t="shared" si="7"/>
        <v>117489422.575</v>
      </c>
      <c r="Z36" s="16">
        <f t="shared" si="7"/>
        <v>121258513</v>
      </c>
      <c r="AA36" s="16">
        <f t="shared" si="7"/>
        <v>138479152</v>
      </c>
      <c r="AB36" s="16">
        <f t="shared" si="7"/>
        <v>166828834.84099999</v>
      </c>
      <c r="AC36" s="16">
        <f t="shared" si="7"/>
        <v>188265029.06566602</v>
      </c>
      <c r="AD36" s="16">
        <f t="shared" si="7"/>
        <v>197017889.55300003</v>
      </c>
      <c r="AE36" s="28">
        <f t="shared" si="7"/>
        <v>196812796.26999998</v>
      </c>
      <c r="AF36" s="16">
        <f t="shared" si="7"/>
        <v>211850934.94600001</v>
      </c>
      <c r="AG36" s="16">
        <f t="shared" si="7"/>
        <v>233800002.34999999</v>
      </c>
      <c r="AH36" s="30" t="e">
        <f>+AG36-#REF!</f>
        <v>#REF!</v>
      </c>
      <c r="AI36" s="30" t="e">
        <f>+AF36-#REF!</f>
        <v>#REF!</v>
      </c>
      <c r="AN36" s="30">
        <f>+B36-'[1]Histórico Est. de Sit. Financie'!B36</f>
        <v>0</v>
      </c>
      <c r="AO36" s="30">
        <f>+C36-'[1]Histórico Est. de Sit. Financie'!C36</f>
        <v>0</v>
      </c>
      <c r="AP36" s="30">
        <f>+D36-'[1]Histórico Est. de Sit. Financie'!D36</f>
        <v>0</v>
      </c>
      <c r="AQ36" s="30">
        <f>+E36-'[1]Histórico Est. de Sit. Financie'!E36</f>
        <v>0</v>
      </c>
      <c r="AR36" s="30">
        <f>+F36-'[1]Histórico Est. de Sit. Financie'!F36</f>
        <v>0</v>
      </c>
      <c r="AS36" s="30">
        <f>+G36-'[1]Histórico Est. de Sit. Financie'!G36</f>
        <v>0</v>
      </c>
      <c r="AT36" s="30">
        <f>+H36-'[1]Histórico Est. de Sit. Financie'!H36</f>
        <v>0</v>
      </c>
      <c r="AU36" s="30">
        <f>+I36-'[1]Histórico Est. de Sit. Financie'!I36</f>
        <v>0</v>
      </c>
      <c r="AV36" s="30">
        <f>+J36-'[1]Histórico Est. de Sit. Financie'!J36</f>
        <v>0</v>
      </c>
      <c r="AW36" s="30">
        <f>+K36-'[1]Histórico Est. de Sit. Financie'!K36</f>
        <v>0</v>
      </c>
      <c r="AX36" s="30">
        <f>+L36-'[1]Histórico Est. de Sit. Financie'!L36</f>
        <v>0</v>
      </c>
      <c r="AY36" s="30">
        <f>+M36-'[1]Histórico Est. de Sit. Financie'!M36</f>
        <v>0</v>
      </c>
      <c r="AZ36" s="30">
        <f>+N36-'[1]Histórico Est. de Sit. Financie'!N36</f>
        <v>0</v>
      </c>
      <c r="BA36" s="30">
        <f>+O36-'[1]Histórico Est. de Sit. Financie'!O36</f>
        <v>0</v>
      </c>
      <c r="BB36" s="30">
        <f>+P36-'[1]Histórico Est. de Sit. Financie'!P36</f>
        <v>0</v>
      </c>
      <c r="BC36" s="30">
        <f>+Q36-'[1]Histórico Est. de Sit. Financie'!Q36</f>
        <v>0</v>
      </c>
      <c r="BD36" s="30">
        <f>+R36-'[1]Histórico Est. de Sit. Financie'!R36</f>
        <v>0</v>
      </c>
      <c r="BE36" s="30">
        <f>+S36-'[1]Histórico Est. de Sit. Financie'!S36</f>
        <v>0</v>
      </c>
      <c r="BF36" s="30">
        <f>+T36-'[1]Histórico Est. de Sit. Financie'!T36</f>
        <v>0</v>
      </c>
      <c r="BG36" s="30">
        <f>+U36-'[1]Histórico Est. de Sit. Financie'!U36</f>
        <v>0</v>
      </c>
      <c r="BH36" s="30">
        <f>+V36-'[1]Histórico Est. de Sit. Financie'!V36</f>
        <v>0</v>
      </c>
      <c r="BI36" s="30">
        <f>+W36-'[1]Histórico Est. de Sit. Financie'!W36</f>
        <v>0</v>
      </c>
      <c r="BJ36" s="30">
        <f>+X36-'[1]Histórico Est. de Sit. Financie'!X36</f>
        <v>0</v>
      </c>
      <c r="BK36" s="30">
        <f>+Y36-'[1]Histórico Est. de Sit. Financie'!Y36</f>
        <v>0</v>
      </c>
      <c r="BL36" s="30">
        <f>+Z36-'[1]Histórico Est. de Sit. Financie'!Z36</f>
        <v>0</v>
      </c>
      <c r="BM36" s="30">
        <f>+AA36-'[1]Histórico Est. de Sit. Financie'!AA36</f>
        <v>0</v>
      </c>
      <c r="BN36" s="30">
        <f>+AB36-'[1]Histórico Est. de Sit. Financie'!AB36</f>
        <v>0</v>
      </c>
      <c r="BO36" s="30">
        <f>+AC36-'[1]Histórico Est. de Sit. Financie'!AC36</f>
        <v>0</v>
      </c>
      <c r="BP36" s="30">
        <f>+AD36-'[1]Histórico Est. de Sit. Financie'!AD36</f>
        <v>0</v>
      </c>
      <c r="BQ36" s="30">
        <f>+AE36-'[1]Histórico Est. de Sit. Financie'!AE36</f>
        <v>0</v>
      </c>
      <c r="BR36" s="30">
        <f>+AF36-'[1]Histórico Est. de Sit. Financie'!AF36</f>
        <v>0</v>
      </c>
    </row>
    <row r="37" spans="1:70" s="2" customFormat="1" ht="17.25">
      <c r="A37" s="9" t="s">
        <v>1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2"/>
      <c r="AD37" s="22"/>
      <c r="AE37" s="22"/>
      <c r="AF37" s="22"/>
      <c r="AG37" s="22"/>
      <c r="AH37" s="30" t="e">
        <f>+AG37-#REF!</f>
        <v>#REF!</v>
      </c>
      <c r="AI37" s="30" t="e">
        <f>+AF37-#REF!</f>
        <v>#REF!</v>
      </c>
      <c r="AN37" s="30">
        <f>+B37-'[1]Histórico Est. de Sit. Financie'!B37</f>
        <v>0</v>
      </c>
      <c r="AO37" s="30">
        <f>+C37-'[1]Histórico Est. de Sit. Financie'!C37</f>
        <v>0</v>
      </c>
      <c r="AP37" s="30">
        <f>+D37-'[1]Histórico Est. de Sit. Financie'!D37</f>
        <v>0</v>
      </c>
      <c r="AQ37" s="30">
        <f>+E37-'[1]Histórico Est. de Sit. Financie'!E37</f>
        <v>0</v>
      </c>
      <c r="AR37" s="30">
        <f>+F37-'[1]Histórico Est. de Sit. Financie'!F37</f>
        <v>0</v>
      </c>
      <c r="AS37" s="30">
        <f>+G37-'[1]Histórico Est. de Sit. Financie'!G37</f>
        <v>0</v>
      </c>
      <c r="AT37" s="30">
        <f>+H37-'[1]Histórico Est. de Sit. Financie'!H37</f>
        <v>0</v>
      </c>
      <c r="AU37" s="30">
        <f>+I37-'[1]Histórico Est. de Sit. Financie'!I37</f>
        <v>0</v>
      </c>
      <c r="AV37" s="30">
        <f>+J37-'[1]Histórico Est. de Sit. Financie'!J37</f>
        <v>0</v>
      </c>
      <c r="AW37" s="30">
        <f>+K37-'[1]Histórico Est. de Sit. Financie'!K37</f>
        <v>0</v>
      </c>
      <c r="AX37" s="30">
        <f>+L37-'[1]Histórico Est. de Sit. Financie'!L37</f>
        <v>0</v>
      </c>
      <c r="AY37" s="30">
        <f>+M37-'[1]Histórico Est. de Sit. Financie'!M37</f>
        <v>0</v>
      </c>
      <c r="AZ37" s="30">
        <f>+N37-'[1]Histórico Est. de Sit. Financie'!N37</f>
        <v>0</v>
      </c>
      <c r="BA37" s="30">
        <f>+O37-'[1]Histórico Est. de Sit. Financie'!O37</f>
        <v>0</v>
      </c>
      <c r="BB37" s="30">
        <f>+P37-'[1]Histórico Est. de Sit. Financie'!P37</f>
        <v>0</v>
      </c>
      <c r="BC37" s="30">
        <f>+Q37-'[1]Histórico Est. de Sit. Financie'!Q37</f>
        <v>0</v>
      </c>
      <c r="BD37" s="30">
        <f>+R37-'[1]Histórico Est. de Sit. Financie'!R37</f>
        <v>0</v>
      </c>
      <c r="BE37" s="30">
        <f>+S37-'[1]Histórico Est. de Sit. Financie'!S37</f>
        <v>0</v>
      </c>
      <c r="BF37" s="30">
        <f>+T37-'[1]Histórico Est. de Sit. Financie'!T37</f>
        <v>0</v>
      </c>
      <c r="BG37" s="30">
        <f>+U37-'[1]Histórico Est. de Sit. Financie'!U37</f>
        <v>0</v>
      </c>
      <c r="BH37" s="30">
        <f>+V37-'[1]Histórico Est. de Sit. Financie'!V37</f>
        <v>0</v>
      </c>
      <c r="BI37" s="30">
        <f>+W37-'[1]Histórico Est. de Sit. Financie'!W37</f>
        <v>0</v>
      </c>
      <c r="BJ37" s="30">
        <f>+X37-'[1]Histórico Est. de Sit. Financie'!X37</f>
        <v>0</v>
      </c>
      <c r="BK37" s="30">
        <f>+Y37-'[1]Histórico Est. de Sit. Financie'!Y37</f>
        <v>0</v>
      </c>
      <c r="BL37" s="30">
        <f>+Z37-'[1]Histórico Est. de Sit. Financie'!Z37</f>
        <v>0</v>
      </c>
      <c r="BM37" s="30">
        <f>+AA37-'[1]Histórico Est. de Sit. Financie'!AA37</f>
        <v>0</v>
      </c>
      <c r="BN37" s="30">
        <f>+AB37-'[1]Histórico Est. de Sit. Financie'!AB37</f>
        <v>0</v>
      </c>
      <c r="BO37" s="30">
        <f>+AC37-'[1]Histórico Est. de Sit. Financie'!AC37</f>
        <v>0</v>
      </c>
      <c r="BP37" s="30">
        <f>+AD37-'[1]Histórico Est. de Sit. Financie'!AD37</f>
        <v>0</v>
      </c>
      <c r="BQ37" s="30">
        <f>+AE37-'[1]Histórico Est. de Sit. Financie'!AE37</f>
        <v>0</v>
      </c>
      <c r="BR37" s="30">
        <f>+AF37-'[1]Histórico Est. de Sit. Financie'!AF37</f>
        <v>0</v>
      </c>
    </row>
    <row r="38" spans="1:70">
      <c r="A38" s="13" t="s">
        <v>7</v>
      </c>
      <c r="B38" s="18">
        <v>12711.445</v>
      </c>
      <c r="C38" s="18">
        <v>12711.445</v>
      </c>
      <c r="D38" s="18">
        <v>12711.445</v>
      </c>
      <c r="E38" s="18">
        <v>12711.445</v>
      </c>
      <c r="F38" s="18">
        <v>12711.445</v>
      </c>
      <c r="G38" s="18">
        <v>12711.445</v>
      </c>
      <c r="H38" s="18">
        <v>12711.445</v>
      </c>
      <c r="I38" s="18">
        <v>12711.445</v>
      </c>
      <c r="J38" s="18">
        <v>12711.445</v>
      </c>
      <c r="K38" s="18">
        <v>12711.445</v>
      </c>
      <c r="L38" s="18">
        <v>12711.445</v>
      </c>
      <c r="M38" s="18">
        <v>12711.445</v>
      </c>
      <c r="N38" s="18">
        <v>12711.445</v>
      </c>
      <c r="O38" s="18">
        <v>12711.445</v>
      </c>
      <c r="P38" s="18">
        <v>12711.445</v>
      </c>
      <c r="Q38" s="18">
        <v>12711.445</v>
      </c>
      <c r="R38" s="18">
        <v>12711.445</v>
      </c>
      <c r="S38" s="18">
        <v>12711.445</v>
      </c>
      <c r="T38" s="18">
        <v>12711.445</v>
      </c>
      <c r="U38" s="18">
        <v>12711.445</v>
      </c>
      <c r="V38" s="18">
        <v>12711.445</v>
      </c>
      <c r="W38" s="18">
        <v>12711.445</v>
      </c>
      <c r="X38" s="18">
        <v>12711.445</v>
      </c>
      <c r="Y38" s="18">
        <v>12711.445</v>
      </c>
      <c r="Z38" s="18">
        <v>12711.445</v>
      </c>
      <c r="AA38" s="18">
        <v>12711.445</v>
      </c>
      <c r="AB38" s="18">
        <v>12711.445</v>
      </c>
      <c r="AC38" s="19">
        <v>12711.444987139999</v>
      </c>
      <c r="AD38" s="19">
        <v>12711.445</v>
      </c>
      <c r="AE38" s="19">
        <v>12711.445</v>
      </c>
      <c r="AF38" s="19">
        <v>12711.445</v>
      </c>
      <c r="AG38" s="19">
        <v>12711.445</v>
      </c>
      <c r="AH38" s="30" t="e">
        <f>+AG38-#REF!</f>
        <v>#REF!</v>
      </c>
      <c r="AI38" s="30" t="e">
        <f>+AF38-#REF!</f>
        <v>#REF!</v>
      </c>
      <c r="AN38" s="30">
        <f>+B38-'[1]Histórico Est. de Sit. Financie'!B38</f>
        <v>0</v>
      </c>
      <c r="AO38" s="30">
        <f>+C38-'[1]Histórico Est. de Sit. Financie'!C38</f>
        <v>0</v>
      </c>
      <c r="AP38" s="30">
        <f>+D38-'[1]Histórico Est. de Sit. Financie'!D38</f>
        <v>0</v>
      </c>
      <c r="AQ38" s="30">
        <f>+E38-'[1]Histórico Est. de Sit. Financie'!E38</f>
        <v>0</v>
      </c>
      <c r="AR38" s="30">
        <f>+F38-'[1]Histórico Est. de Sit. Financie'!F38</f>
        <v>0</v>
      </c>
      <c r="AS38" s="30">
        <f>+G38-'[1]Histórico Est. de Sit. Financie'!G38</f>
        <v>0</v>
      </c>
      <c r="AT38" s="30">
        <f>+H38-'[1]Histórico Est. de Sit. Financie'!H38</f>
        <v>0</v>
      </c>
      <c r="AU38" s="30">
        <f>+I38-'[1]Histórico Est. de Sit. Financie'!I38</f>
        <v>0</v>
      </c>
      <c r="AV38" s="30">
        <f>+J38-'[1]Histórico Est. de Sit. Financie'!J38</f>
        <v>0</v>
      </c>
      <c r="AW38" s="30">
        <f>+K38-'[1]Histórico Est. de Sit. Financie'!K38</f>
        <v>0</v>
      </c>
      <c r="AX38" s="30">
        <f>+L38-'[1]Histórico Est. de Sit. Financie'!L38</f>
        <v>0</v>
      </c>
      <c r="AY38" s="30">
        <f>+M38-'[1]Histórico Est. de Sit. Financie'!M38</f>
        <v>0</v>
      </c>
      <c r="AZ38" s="30">
        <f>+N38-'[1]Histórico Est. de Sit. Financie'!N38</f>
        <v>0</v>
      </c>
      <c r="BA38" s="30">
        <f>+O38-'[1]Histórico Est. de Sit. Financie'!O38</f>
        <v>0</v>
      </c>
      <c r="BB38" s="30">
        <f>+P38-'[1]Histórico Est. de Sit. Financie'!P38</f>
        <v>0</v>
      </c>
      <c r="BC38" s="30">
        <f>+Q38-'[1]Histórico Est. de Sit. Financie'!Q38</f>
        <v>0</v>
      </c>
      <c r="BD38" s="30">
        <f>+R38-'[1]Histórico Est. de Sit. Financie'!R38</f>
        <v>0</v>
      </c>
      <c r="BE38" s="30">
        <f>+S38-'[1]Histórico Est. de Sit. Financie'!S38</f>
        <v>0</v>
      </c>
      <c r="BF38" s="30">
        <f>+T38-'[1]Histórico Est. de Sit. Financie'!T38</f>
        <v>0</v>
      </c>
      <c r="BG38" s="30">
        <f>+U38-'[1]Histórico Est. de Sit. Financie'!U38</f>
        <v>0</v>
      </c>
      <c r="BH38" s="30">
        <f>+V38-'[1]Histórico Est. de Sit. Financie'!V38</f>
        <v>0</v>
      </c>
      <c r="BI38" s="30">
        <f>+W38-'[1]Histórico Est. de Sit. Financie'!W38</f>
        <v>0</v>
      </c>
      <c r="BJ38" s="30">
        <f>+X38-'[1]Histórico Est. de Sit. Financie'!X38</f>
        <v>0</v>
      </c>
      <c r="BK38" s="30">
        <f>+Y38-'[1]Histórico Est. de Sit. Financie'!Y38</f>
        <v>0</v>
      </c>
      <c r="BL38" s="30">
        <f>+Z38-'[1]Histórico Est. de Sit. Financie'!Z38</f>
        <v>0</v>
      </c>
      <c r="BM38" s="30">
        <f>+AA38-'[1]Histórico Est. de Sit. Financie'!AA38</f>
        <v>0</v>
      </c>
      <c r="BN38" s="30">
        <f>+AB38-'[1]Histórico Est. de Sit. Financie'!AB38</f>
        <v>0</v>
      </c>
      <c r="BO38" s="30">
        <f>+AC38-'[1]Histórico Est. de Sit. Financie'!AC38</f>
        <v>0</v>
      </c>
      <c r="BP38" s="30">
        <f>+AD38-'[1]Histórico Est. de Sit. Financie'!AD38</f>
        <v>0</v>
      </c>
      <c r="BQ38" s="30">
        <f>+AE38-'[1]Histórico Est. de Sit. Financie'!AE38</f>
        <v>0</v>
      </c>
      <c r="BR38" s="30">
        <f>+AF38-'[1]Histórico Est. de Sit. Financie'!AF38</f>
        <v>0</v>
      </c>
    </row>
    <row r="39" spans="1:70">
      <c r="A39" s="13" t="s">
        <v>8</v>
      </c>
      <c r="B39" s="18">
        <f t="shared" ref="B39" si="8">+SUM(B40:B43)</f>
        <v>0</v>
      </c>
      <c r="C39" s="18">
        <f t="shared" ref="C39:AA39" si="9">+SUM(C40:C43)</f>
        <v>0</v>
      </c>
      <c r="D39" s="18">
        <f t="shared" si="9"/>
        <v>100675.20000000001</v>
      </c>
      <c r="E39" s="18">
        <f t="shared" si="9"/>
        <v>136320.5</v>
      </c>
      <c r="F39" s="18">
        <f t="shared" si="9"/>
        <v>114435.20000000001</v>
      </c>
      <c r="G39" s="18">
        <f t="shared" si="9"/>
        <v>360052.4</v>
      </c>
      <c r="H39" s="18">
        <f t="shared" si="9"/>
        <v>345887.1</v>
      </c>
      <c r="I39" s="18">
        <f t="shared" si="9"/>
        <v>321160.7</v>
      </c>
      <c r="J39" s="18">
        <f t="shared" si="9"/>
        <v>311599.69999999995</v>
      </c>
      <c r="K39" s="18">
        <f t="shared" si="9"/>
        <v>893165.70000000007</v>
      </c>
      <c r="L39" s="18">
        <f t="shared" si="9"/>
        <v>1524055.635</v>
      </c>
      <c r="M39" s="18">
        <f t="shared" si="9"/>
        <v>1867695.192</v>
      </c>
      <c r="N39" s="18">
        <f t="shared" si="9"/>
        <v>1397679.767</v>
      </c>
      <c r="O39" s="18">
        <f t="shared" si="9"/>
        <v>1831598.7169999997</v>
      </c>
      <c r="P39" s="18">
        <f t="shared" si="9"/>
        <v>2393492.4470000002</v>
      </c>
      <c r="Q39" s="18">
        <f t="shared" si="9"/>
        <v>2866645.8049999997</v>
      </c>
      <c r="R39" s="18">
        <f t="shared" si="9"/>
        <v>3018874.6769999997</v>
      </c>
      <c r="S39" s="18">
        <f t="shared" si="9"/>
        <v>2745786.4869999997</v>
      </c>
      <c r="T39" s="18">
        <f t="shared" si="9"/>
        <v>2384147.2290000003</v>
      </c>
      <c r="U39" s="18">
        <f t="shared" si="9"/>
        <v>2276184.8140000002</v>
      </c>
      <c r="V39" s="18">
        <f t="shared" si="9"/>
        <v>1759592.7719999999</v>
      </c>
      <c r="W39" s="18">
        <f t="shared" si="9"/>
        <v>0</v>
      </c>
      <c r="X39" s="18">
        <f t="shared" si="9"/>
        <v>0</v>
      </c>
      <c r="Y39" s="18">
        <f t="shared" si="9"/>
        <v>0</v>
      </c>
      <c r="Z39" s="18">
        <f t="shared" si="9"/>
        <v>0</v>
      </c>
      <c r="AA39" s="18">
        <f t="shared" si="9"/>
        <v>0</v>
      </c>
      <c r="AB39" s="18">
        <f t="shared" ref="AB39" si="10">+SUM(AB40:AB43)</f>
        <v>0</v>
      </c>
      <c r="AC39" s="19">
        <f>SUM(AC40:AC43)</f>
        <v>764028.11964696995</v>
      </c>
      <c r="AD39" s="19">
        <v>744461.27664696996</v>
      </c>
      <c r="AE39" s="19">
        <f>SUM(AE40:AE43)</f>
        <v>744461.27664696996</v>
      </c>
      <c r="AF39" s="19">
        <f>SUM(AF40:AF43)</f>
        <v>744461.27664696996</v>
      </c>
      <c r="AG39" s="19">
        <f>SUM(AG40:AG43)</f>
        <v>744461.27664696996</v>
      </c>
      <c r="AH39" s="30" t="e">
        <f>+AG39-#REF!</f>
        <v>#REF!</v>
      </c>
      <c r="AI39" s="30" t="e">
        <f>+AF39-#REF!</f>
        <v>#REF!</v>
      </c>
      <c r="AN39" s="30">
        <f>+B39-'[1]Histórico Est. de Sit. Financie'!B39</f>
        <v>0</v>
      </c>
      <c r="AO39" s="30">
        <f>+C39-'[1]Histórico Est. de Sit. Financie'!C39</f>
        <v>0</v>
      </c>
      <c r="AP39" s="30">
        <f>+D39-'[1]Histórico Est. de Sit. Financie'!D39</f>
        <v>0</v>
      </c>
      <c r="AQ39" s="30">
        <f>+E39-'[1]Histórico Est. de Sit. Financie'!E39</f>
        <v>0</v>
      </c>
      <c r="AR39" s="30">
        <f>+F39-'[1]Histórico Est. de Sit. Financie'!F39</f>
        <v>0</v>
      </c>
      <c r="AS39" s="30">
        <f>+G39-'[1]Histórico Est. de Sit. Financie'!G39</f>
        <v>0</v>
      </c>
      <c r="AT39" s="30">
        <f>+H39-'[1]Histórico Est. de Sit. Financie'!H39</f>
        <v>0</v>
      </c>
      <c r="AU39" s="30">
        <f>+I39-'[1]Histórico Est. de Sit. Financie'!I39</f>
        <v>0</v>
      </c>
      <c r="AV39" s="30">
        <f>+J39-'[1]Histórico Est. de Sit. Financie'!J39</f>
        <v>0</v>
      </c>
      <c r="AW39" s="30">
        <f>+K39-'[1]Histórico Est. de Sit. Financie'!K39</f>
        <v>0</v>
      </c>
      <c r="AX39" s="30">
        <f>+L39-'[1]Histórico Est. de Sit. Financie'!L39</f>
        <v>0</v>
      </c>
      <c r="AY39" s="30">
        <f>+M39-'[1]Histórico Est. de Sit. Financie'!M39</f>
        <v>0</v>
      </c>
      <c r="AZ39" s="30">
        <f>+N39-'[1]Histórico Est. de Sit. Financie'!N39</f>
        <v>0</v>
      </c>
      <c r="BA39" s="30">
        <f>+O39-'[1]Histórico Est. de Sit. Financie'!O39</f>
        <v>0</v>
      </c>
      <c r="BB39" s="30">
        <f>+P39-'[1]Histórico Est. de Sit. Financie'!P39</f>
        <v>0</v>
      </c>
      <c r="BC39" s="30">
        <f>+Q39-'[1]Histórico Est. de Sit. Financie'!Q39</f>
        <v>0</v>
      </c>
      <c r="BD39" s="30">
        <f>+R39-'[1]Histórico Est. de Sit. Financie'!R39</f>
        <v>0</v>
      </c>
      <c r="BE39" s="30">
        <f>+S39-'[1]Histórico Est. de Sit. Financie'!S39</f>
        <v>0</v>
      </c>
      <c r="BF39" s="30">
        <f>+T39-'[1]Histórico Est. de Sit. Financie'!T39</f>
        <v>0</v>
      </c>
      <c r="BG39" s="30">
        <f>+U39-'[1]Histórico Est. de Sit. Financie'!U39</f>
        <v>0</v>
      </c>
      <c r="BH39" s="30">
        <f>+V39-'[1]Histórico Est. de Sit. Financie'!V39</f>
        <v>0</v>
      </c>
      <c r="BI39" s="30">
        <f>+W39-'[1]Histórico Est. de Sit. Financie'!W39</f>
        <v>0</v>
      </c>
      <c r="BJ39" s="30">
        <f>+X39-'[1]Histórico Est. de Sit. Financie'!X39</f>
        <v>0</v>
      </c>
      <c r="BK39" s="30">
        <f>+Y39-'[1]Histórico Est. de Sit. Financie'!Y39</f>
        <v>0</v>
      </c>
      <c r="BL39" s="30">
        <f>+Z39-'[1]Histórico Est. de Sit. Financie'!Z39</f>
        <v>0</v>
      </c>
      <c r="BM39" s="30">
        <f>+AA39-'[1]Histórico Est. de Sit. Financie'!AA39</f>
        <v>0</v>
      </c>
      <c r="BN39" s="30">
        <f>+AB39-'[1]Histórico Est. de Sit. Financie'!AB39</f>
        <v>0</v>
      </c>
      <c r="BO39" s="30">
        <f>+AC39-'[1]Histórico Est. de Sit. Financie'!AC39</f>
        <v>0</v>
      </c>
      <c r="BP39" s="30">
        <f>+AD39-'[1]Histórico Est. de Sit. Financie'!AD39</f>
        <v>0</v>
      </c>
      <c r="BQ39" s="30">
        <f>+AE39-'[1]Histórico Est. de Sit. Financie'!AE39</f>
        <v>0</v>
      </c>
      <c r="BR39" s="30">
        <f>+AF39-'[1]Histórico Est. de Sit. Financie'!AF39</f>
        <v>0</v>
      </c>
    </row>
    <row r="40" spans="1:70">
      <c r="A40" s="14" t="s">
        <v>51</v>
      </c>
      <c r="B40" s="18">
        <v>0</v>
      </c>
      <c r="C40" s="18">
        <v>0</v>
      </c>
      <c r="D40" s="18">
        <v>0</v>
      </c>
      <c r="E40" s="18">
        <v>32381.599999999999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503480.984</v>
      </c>
      <c r="R40" s="18">
        <v>502340.85599999997</v>
      </c>
      <c r="S40" s="18">
        <v>320181.18399999995</v>
      </c>
      <c r="T40" s="18">
        <v>107909.719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9">
        <v>181484.52964697001</v>
      </c>
      <c r="AD40" s="19">
        <v>181484.52964697001</v>
      </c>
      <c r="AE40" s="19">
        <v>181484.52964697001</v>
      </c>
      <c r="AF40" s="19">
        <v>181484.52964697001</v>
      </c>
      <c r="AG40" s="19">
        <v>181484.52964697001</v>
      </c>
      <c r="AH40" s="30" t="e">
        <f>+AG40-#REF!</f>
        <v>#REF!</v>
      </c>
      <c r="AI40" s="30" t="e">
        <f>+AF40-#REF!</f>
        <v>#REF!</v>
      </c>
      <c r="AN40" s="30">
        <f>+B40-'[1]Histórico Est. de Sit. Financie'!B40</f>
        <v>0</v>
      </c>
      <c r="AO40" s="30">
        <f>+C40-'[1]Histórico Est. de Sit. Financie'!C40</f>
        <v>0</v>
      </c>
      <c r="AP40" s="30">
        <f>+D40-'[1]Histórico Est. de Sit. Financie'!D40</f>
        <v>0</v>
      </c>
      <c r="AQ40" s="30">
        <f>+E40-'[1]Histórico Est. de Sit. Financie'!E40</f>
        <v>0</v>
      </c>
      <c r="AR40" s="30">
        <f>+F40-'[1]Histórico Est. de Sit. Financie'!F40</f>
        <v>0</v>
      </c>
      <c r="AS40" s="30">
        <f>+G40-'[1]Histórico Est. de Sit. Financie'!G40</f>
        <v>0</v>
      </c>
      <c r="AT40" s="30">
        <f>+H40-'[1]Histórico Est. de Sit. Financie'!H40</f>
        <v>0</v>
      </c>
      <c r="AU40" s="30">
        <f>+I40-'[1]Histórico Est. de Sit. Financie'!I40</f>
        <v>0</v>
      </c>
      <c r="AV40" s="30">
        <f>+J40-'[1]Histórico Est. de Sit. Financie'!J40</f>
        <v>0</v>
      </c>
      <c r="AW40" s="30">
        <f>+K40-'[1]Histórico Est. de Sit. Financie'!K40</f>
        <v>0</v>
      </c>
      <c r="AX40" s="30">
        <f>+L40-'[1]Histórico Est. de Sit. Financie'!L40</f>
        <v>0</v>
      </c>
      <c r="AY40" s="30">
        <f>+M40-'[1]Histórico Est. de Sit. Financie'!M40</f>
        <v>0</v>
      </c>
      <c r="AZ40" s="30">
        <f>+N40-'[1]Histórico Est. de Sit. Financie'!N40</f>
        <v>0</v>
      </c>
      <c r="BA40" s="30">
        <f>+O40-'[1]Histórico Est. de Sit. Financie'!O40</f>
        <v>0</v>
      </c>
      <c r="BB40" s="30">
        <f>+P40-'[1]Histórico Est. de Sit. Financie'!P40</f>
        <v>0</v>
      </c>
      <c r="BC40" s="30">
        <f>+Q40-'[1]Histórico Est. de Sit. Financie'!Q40</f>
        <v>0</v>
      </c>
      <c r="BD40" s="30">
        <f>+R40-'[1]Histórico Est. de Sit. Financie'!R40</f>
        <v>0</v>
      </c>
      <c r="BE40" s="30">
        <f>+S40-'[1]Histórico Est. de Sit. Financie'!S40</f>
        <v>0</v>
      </c>
      <c r="BF40" s="30">
        <f>+T40-'[1]Histórico Est. de Sit. Financie'!T40</f>
        <v>0</v>
      </c>
      <c r="BG40" s="30">
        <f>+U40-'[1]Histórico Est. de Sit. Financie'!U40</f>
        <v>0</v>
      </c>
      <c r="BH40" s="30">
        <f>+V40-'[1]Histórico Est. de Sit. Financie'!V40</f>
        <v>0</v>
      </c>
      <c r="BI40" s="30">
        <f>+W40-'[1]Histórico Est. de Sit. Financie'!W40</f>
        <v>0</v>
      </c>
      <c r="BJ40" s="30">
        <f>+X40-'[1]Histórico Est. de Sit. Financie'!X40</f>
        <v>0</v>
      </c>
      <c r="BK40" s="30">
        <f>+Y40-'[1]Histórico Est. de Sit. Financie'!Y40</f>
        <v>0</v>
      </c>
      <c r="BL40" s="30">
        <f>+Z40-'[1]Histórico Est. de Sit. Financie'!Z40</f>
        <v>0</v>
      </c>
      <c r="BM40" s="30">
        <f>+AA40-'[1]Histórico Est. de Sit. Financie'!AA40</f>
        <v>0</v>
      </c>
      <c r="BN40" s="30">
        <f>+AB40-'[1]Histórico Est. de Sit. Financie'!AB40</f>
        <v>0</v>
      </c>
      <c r="BO40" s="30">
        <f>+AC40-'[1]Histórico Est. de Sit. Financie'!AC40</f>
        <v>0</v>
      </c>
      <c r="BP40" s="30">
        <f>+AD40-'[1]Histórico Est. de Sit. Financie'!AD40</f>
        <v>0</v>
      </c>
      <c r="BQ40" s="30">
        <f>+AE40-'[1]Histórico Est. de Sit. Financie'!AE40</f>
        <v>0</v>
      </c>
      <c r="BR40" s="30">
        <f>+AF40-'[1]Histórico Est. de Sit. Financie'!AF40</f>
        <v>0</v>
      </c>
    </row>
    <row r="41" spans="1:70">
      <c r="A41" s="14" t="s">
        <v>20</v>
      </c>
      <c r="B41" s="18">
        <v>0</v>
      </c>
      <c r="C41" s="18">
        <v>0</v>
      </c>
      <c r="D41" s="18">
        <v>5618.5</v>
      </c>
      <c r="E41" s="18">
        <v>8882.3000000000011</v>
      </c>
      <c r="F41" s="18">
        <v>19378.599999999999</v>
      </c>
      <c r="G41" s="18">
        <v>43960.700000000004</v>
      </c>
      <c r="H41" s="18">
        <v>62293.9</v>
      </c>
      <c r="I41" s="18">
        <v>62293.9</v>
      </c>
      <c r="J41" s="18">
        <v>62293.9</v>
      </c>
      <c r="K41" s="18">
        <v>62293.9</v>
      </c>
      <c r="L41" s="18">
        <v>0</v>
      </c>
      <c r="M41" s="18">
        <v>6576.7740000000003</v>
      </c>
      <c r="N41" s="18">
        <v>12251.148999999999</v>
      </c>
      <c r="O41" s="18">
        <v>11711.626</v>
      </c>
      <c r="P41" s="18">
        <v>11711.626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9">
        <v>582543.59</v>
      </c>
      <c r="AD41" s="19">
        <v>562976.74699999997</v>
      </c>
      <c r="AE41" s="19">
        <v>562976.74699999997</v>
      </c>
      <c r="AF41" s="19">
        <v>562976.74699999997</v>
      </c>
      <c r="AG41" s="19">
        <v>562976.74699999997</v>
      </c>
      <c r="AH41" s="30" t="e">
        <f>+AG41-#REF!</f>
        <v>#REF!</v>
      </c>
      <c r="AI41" s="30" t="e">
        <f>+AF41-#REF!</f>
        <v>#REF!</v>
      </c>
      <c r="AN41" s="30">
        <f>+B41-'[1]Histórico Est. de Sit. Financie'!B41</f>
        <v>0</v>
      </c>
      <c r="AO41" s="30">
        <f>+C41-'[1]Histórico Est. de Sit. Financie'!C41</f>
        <v>0</v>
      </c>
      <c r="AP41" s="30">
        <f>+D41-'[1]Histórico Est. de Sit. Financie'!D41</f>
        <v>0</v>
      </c>
      <c r="AQ41" s="30">
        <f>+E41-'[1]Histórico Est. de Sit. Financie'!E41</f>
        <v>0</v>
      </c>
      <c r="AR41" s="30">
        <f>+F41-'[1]Histórico Est. de Sit. Financie'!F41</f>
        <v>0</v>
      </c>
      <c r="AS41" s="30">
        <f>+G41-'[1]Histórico Est. de Sit. Financie'!G41</f>
        <v>0</v>
      </c>
      <c r="AT41" s="30">
        <f>+H41-'[1]Histórico Est. de Sit. Financie'!H41</f>
        <v>0</v>
      </c>
      <c r="AU41" s="30">
        <f>+I41-'[1]Histórico Est. de Sit. Financie'!I41</f>
        <v>0</v>
      </c>
      <c r="AV41" s="30">
        <f>+J41-'[1]Histórico Est. de Sit. Financie'!J41</f>
        <v>0</v>
      </c>
      <c r="AW41" s="30">
        <f>+K41-'[1]Histórico Est. de Sit. Financie'!K41</f>
        <v>0</v>
      </c>
      <c r="AX41" s="30">
        <f>+L41-'[1]Histórico Est. de Sit. Financie'!L41</f>
        <v>0</v>
      </c>
      <c r="AY41" s="30">
        <f>+M41-'[1]Histórico Est. de Sit. Financie'!M41</f>
        <v>0</v>
      </c>
      <c r="AZ41" s="30">
        <f>+N41-'[1]Histórico Est. de Sit. Financie'!N41</f>
        <v>0</v>
      </c>
      <c r="BA41" s="30">
        <f>+O41-'[1]Histórico Est. de Sit. Financie'!O41</f>
        <v>0</v>
      </c>
      <c r="BB41" s="30">
        <f>+P41-'[1]Histórico Est. de Sit. Financie'!P41</f>
        <v>0</v>
      </c>
      <c r="BC41" s="30">
        <f>+Q41-'[1]Histórico Est. de Sit. Financie'!Q41</f>
        <v>0</v>
      </c>
      <c r="BD41" s="30">
        <f>+R41-'[1]Histórico Est. de Sit. Financie'!R41</f>
        <v>0</v>
      </c>
      <c r="BE41" s="30">
        <f>+S41-'[1]Histórico Est. de Sit. Financie'!S41</f>
        <v>0</v>
      </c>
      <c r="BF41" s="30">
        <f>+T41-'[1]Histórico Est. de Sit. Financie'!T41</f>
        <v>0</v>
      </c>
      <c r="BG41" s="30">
        <f>+U41-'[1]Histórico Est. de Sit. Financie'!U41</f>
        <v>0</v>
      </c>
      <c r="BH41" s="30">
        <f>+V41-'[1]Histórico Est. de Sit. Financie'!V41</f>
        <v>0</v>
      </c>
      <c r="BI41" s="30">
        <f>+W41-'[1]Histórico Est. de Sit. Financie'!W41</f>
        <v>0</v>
      </c>
      <c r="BJ41" s="30">
        <f>+X41-'[1]Histórico Est. de Sit. Financie'!X41</f>
        <v>0</v>
      </c>
      <c r="BK41" s="30">
        <f>+Y41-'[1]Histórico Est. de Sit. Financie'!Y41</f>
        <v>0</v>
      </c>
      <c r="BL41" s="30">
        <f>+Z41-'[1]Histórico Est. de Sit. Financie'!Z41</f>
        <v>0</v>
      </c>
      <c r="BM41" s="30">
        <f>+AA41-'[1]Histórico Est. de Sit. Financie'!AA41</f>
        <v>0</v>
      </c>
      <c r="BN41" s="30">
        <f>+AB41-'[1]Histórico Est. de Sit. Financie'!AB41</f>
        <v>0</v>
      </c>
      <c r="BO41" s="30">
        <f>+AC41-'[1]Histórico Est. de Sit. Financie'!AC41</f>
        <v>0</v>
      </c>
      <c r="BP41" s="30">
        <f>+AD41-'[1]Histórico Est. de Sit. Financie'!AD41</f>
        <v>0</v>
      </c>
      <c r="BQ41" s="30">
        <f>+AE41-'[1]Histórico Est. de Sit. Financie'!AE41</f>
        <v>0</v>
      </c>
      <c r="BR41" s="30">
        <f>+AF41-'[1]Histórico Est. de Sit. Financie'!AF41</f>
        <v>0</v>
      </c>
    </row>
    <row r="42" spans="1:70">
      <c r="A42" s="14" t="s">
        <v>21</v>
      </c>
      <c r="B42" s="18">
        <v>0</v>
      </c>
      <c r="C42" s="18">
        <v>0</v>
      </c>
      <c r="D42" s="18">
        <v>95056.700000000012</v>
      </c>
      <c r="E42" s="18">
        <v>95056.6</v>
      </c>
      <c r="F42" s="18">
        <v>95056.6</v>
      </c>
      <c r="G42" s="18">
        <v>316091.7</v>
      </c>
      <c r="H42" s="18">
        <v>100290.5</v>
      </c>
      <c r="I42" s="18">
        <v>100290.5</v>
      </c>
      <c r="J42" s="18">
        <v>100290.5</v>
      </c>
      <c r="K42" s="18">
        <v>688386.70000000007</v>
      </c>
      <c r="L42" s="18">
        <v>1418693.0970000001</v>
      </c>
      <c r="M42" s="18">
        <v>1768046.537</v>
      </c>
      <c r="N42" s="18">
        <v>1340837.1400000001</v>
      </c>
      <c r="O42" s="18">
        <v>1799320.3739999998</v>
      </c>
      <c r="P42" s="18">
        <v>2377861.5780000002</v>
      </c>
      <c r="Q42" s="18">
        <v>2361053.5719999997</v>
      </c>
      <c r="R42" s="18">
        <v>2516438.5379999997</v>
      </c>
      <c r="S42" s="18">
        <v>2425530.1599999997</v>
      </c>
      <c r="T42" s="18">
        <v>2276184.8140000002</v>
      </c>
      <c r="U42" s="18">
        <v>2276184.8140000002</v>
      </c>
      <c r="V42" s="18">
        <v>1759592.7719999999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30" t="e">
        <f>+AG42-#REF!</f>
        <v>#REF!</v>
      </c>
      <c r="AI42" s="30" t="e">
        <f>+AF42-#REF!</f>
        <v>#REF!</v>
      </c>
      <c r="AN42" s="30">
        <f>+B42-'[1]Histórico Est. de Sit. Financie'!B42</f>
        <v>0</v>
      </c>
      <c r="AO42" s="30">
        <f>+C42-'[1]Histórico Est. de Sit. Financie'!C42</f>
        <v>0</v>
      </c>
      <c r="AP42" s="30">
        <f>+D42-'[1]Histórico Est. de Sit. Financie'!D42</f>
        <v>0</v>
      </c>
      <c r="AQ42" s="30">
        <f>+E42-'[1]Histórico Est. de Sit. Financie'!E42</f>
        <v>0</v>
      </c>
      <c r="AR42" s="30">
        <f>+F42-'[1]Histórico Est. de Sit. Financie'!F42</f>
        <v>0</v>
      </c>
      <c r="AS42" s="30">
        <f>+G42-'[1]Histórico Est. de Sit. Financie'!G42</f>
        <v>0</v>
      </c>
      <c r="AT42" s="30">
        <f>+H42-'[1]Histórico Est. de Sit. Financie'!H42</f>
        <v>0</v>
      </c>
      <c r="AU42" s="30">
        <f>+I42-'[1]Histórico Est. de Sit. Financie'!I42</f>
        <v>0</v>
      </c>
      <c r="AV42" s="30">
        <f>+J42-'[1]Histórico Est. de Sit. Financie'!J42</f>
        <v>0</v>
      </c>
      <c r="AW42" s="30">
        <f>+K42-'[1]Histórico Est. de Sit. Financie'!K42</f>
        <v>0</v>
      </c>
      <c r="AX42" s="30">
        <f>+L42-'[1]Histórico Est. de Sit. Financie'!L42</f>
        <v>0</v>
      </c>
      <c r="AY42" s="30">
        <f>+M42-'[1]Histórico Est. de Sit. Financie'!M42</f>
        <v>0</v>
      </c>
      <c r="AZ42" s="30">
        <f>+N42-'[1]Histórico Est. de Sit. Financie'!N42</f>
        <v>0</v>
      </c>
      <c r="BA42" s="30">
        <f>+O42-'[1]Histórico Est. de Sit. Financie'!O42</f>
        <v>0</v>
      </c>
      <c r="BB42" s="30">
        <f>+P42-'[1]Histórico Est. de Sit. Financie'!P42</f>
        <v>0</v>
      </c>
      <c r="BC42" s="30">
        <f>+Q42-'[1]Histórico Est. de Sit. Financie'!Q42</f>
        <v>0</v>
      </c>
      <c r="BD42" s="30">
        <f>+R42-'[1]Histórico Est. de Sit. Financie'!R42</f>
        <v>0</v>
      </c>
      <c r="BE42" s="30">
        <f>+S42-'[1]Histórico Est. de Sit. Financie'!S42</f>
        <v>0</v>
      </c>
      <c r="BF42" s="30">
        <f>+T42-'[1]Histórico Est. de Sit. Financie'!T42</f>
        <v>0</v>
      </c>
      <c r="BG42" s="30">
        <f>+U42-'[1]Histórico Est. de Sit. Financie'!U42</f>
        <v>0</v>
      </c>
      <c r="BH42" s="30">
        <f>+V42-'[1]Histórico Est. de Sit. Financie'!V42</f>
        <v>0</v>
      </c>
      <c r="BI42" s="30">
        <f>+W42-'[1]Histórico Est. de Sit. Financie'!W42</f>
        <v>0</v>
      </c>
      <c r="BJ42" s="30">
        <f>+X42-'[1]Histórico Est. de Sit. Financie'!X42</f>
        <v>0</v>
      </c>
      <c r="BK42" s="30">
        <f>+Y42-'[1]Histórico Est. de Sit. Financie'!Y42</f>
        <v>0</v>
      </c>
      <c r="BL42" s="30">
        <f>+Z42-'[1]Histórico Est. de Sit. Financie'!Z42</f>
        <v>0</v>
      </c>
      <c r="BM42" s="30">
        <f>+AA42-'[1]Histórico Est. de Sit. Financie'!AA42</f>
        <v>0</v>
      </c>
      <c r="BN42" s="30">
        <f>+AB42-'[1]Histórico Est. de Sit. Financie'!AB42</f>
        <v>0</v>
      </c>
      <c r="BO42" s="30">
        <f>+AC42-'[1]Histórico Est. de Sit. Financie'!AC42</f>
        <v>0</v>
      </c>
      <c r="BP42" s="30">
        <f>+AD42-'[1]Histórico Est. de Sit. Financie'!AD42</f>
        <v>0</v>
      </c>
      <c r="BQ42" s="30">
        <f>+AE42-'[1]Histórico Est. de Sit. Financie'!AE42</f>
        <v>0</v>
      </c>
      <c r="BR42" s="30">
        <f>+AF42-'[1]Histórico Est. de Sit. Financie'!AF42</f>
        <v>0</v>
      </c>
    </row>
    <row r="43" spans="1:70">
      <c r="A43" s="14" t="s">
        <v>22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183302.69999999998</v>
      </c>
      <c r="I43" s="18">
        <v>158576.30000000002</v>
      </c>
      <c r="J43" s="18">
        <v>149015.29999999999</v>
      </c>
      <c r="K43" s="18">
        <v>142485.09999999998</v>
      </c>
      <c r="L43" s="18">
        <v>105362.538</v>
      </c>
      <c r="M43" s="18">
        <v>93071.881000000008</v>
      </c>
      <c r="N43" s="18">
        <v>44591.478000000003</v>
      </c>
      <c r="O43" s="18">
        <v>20566.717000000001</v>
      </c>
      <c r="P43" s="18">
        <v>3919.2429999999999</v>
      </c>
      <c r="Q43" s="18">
        <v>2111.2489999999998</v>
      </c>
      <c r="R43" s="18">
        <v>95.283000000000001</v>
      </c>
      <c r="S43" s="18">
        <v>75.143000000000001</v>
      </c>
      <c r="T43" s="18">
        <v>52.695999999999998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30" t="e">
        <f>+AG43-#REF!</f>
        <v>#REF!</v>
      </c>
      <c r="AI43" s="30" t="e">
        <f>+AF43-#REF!</f>
        <v>#REF!</v>
      </c>
      <c r="AN43" s="30">
        <f>+B43-'[1]Histórico Est. de Sit. Financie'!B43</f>
        <v>0</v>
      </c>
      <c r="AO43" s="30">
        <f>+C43-'[1]Histórico Est. de Sit. Financie'!C43</f>
        <v>0</v>
      </c>
      <c r="AP43" s="30">
        <f>+D43-'[1]Histórico Est. de Sit. Financie'!D43</f>
        <v>0</v>
      </c>
      <c r="AQ43" s="30">
        <f>+E43-'[1]Histórico Est. de Sit. Financie'!E43</f>
        <v>0</v>
      </c>
      <c r="AR43" s="30">
        <f>+F43-'[1]Histórico Est. de Sit. Financie'!F43</f>
        <v>0</v>
      </c>
      <c r="AS43" s="30">
        <f>+G43-'[1]Histórico Est. de Sit. Financie'!G43</f>
        <v>0</v>
      </c>
      <c r="AT43" s="30">
        <f>+H43-'[1]Histórico Est. de Sit. Financie'!H43</f>
        <v>0</v>
      </c>
      <c r="AU43" s="30">
        <f>+I43-'[1]Histórico Est. de Sit. Financie'!I43</f>
        <v>0</v>
      </c>
      <c r="AV43" s="30">
        <f>+J43-'[1]Histórico Est. de Sit. Financie'!J43</f>
        <v>0</v>
      </c>
      <c r="AW43" s="30">
        <f>+K43-'[1]Histórico Est. de Sit. Financie'!K43</f>
        <v>0</v>
      </c>
      <c r="AX43" s="30">
        <f>+L43-'[1]Histórico Est. de Sit. Financie'!L43</f>
        <v>0</v>
      </c>
      <c r="AY43" s="30">
        <f>+M43-'[1]Histórico Est. de Sit. Financie'!M43</f>
        <v>0</v>
      </c>
      <c r="AZ43" s="30">
        <f>+N43-'[1]Histórico Est. de Sit. Financie'!N43</f>
        <v>0</v>
      </c>
      <c r="BA43" s="30">
        <f>+O43-'[1]Histórico Est. de Sit. Financie'!O43</f>
        <v>0</v>
      </c>
      <c r="BB43" s="30">
        <f>+P43-'[1]Histórico Est. de Sit. Financie'!P43</f>
        <v>0</v>
      </c>
      <c r="BC43" s="30">
        <f>+Q43-'[1]Histórico Est. de Sit. Financie'!Q43</f>
        <v>0</v>
      </c>
      <c r="BD43" s="30">
        <f>+R43-'[1]Histórico Est. de Sit. Financie'!R43</f>
        <v>0</v>
      </c>
      <c r="BE43" s="30">
        <f>+S43-'[1]Histórico Est. de Sit. Financie'!S43</f>
        <v>0</v>
      </c>
      <c r="BF43" s="30">
        <f>+T43-'[1]Histórico Est. de Sit. Financie'!T43</f>
        <v>0</v>
      </c>
      <c r="BG43" s="30">
        <f>+U43-'[1]Histórico Est. de Sit. Financie'!U43</f>
        <v>0</v>
      </c>
      <c r="BH43" s="30">
        <f>+V43-'[1]Histórico Est. de Sit. Financie'!V43</f>
        <v>0</v>
      </c>
      <c r="BI43" s="30">
        <f>+W43-'[1]Histórico Est. de Sit. Financie'!W43</f>
        <v>0</v>
      </c>
      <c r="BJ43" s="30">
        <f>+X43-'[1]Histórico Est. de Sit. Financie'!X43</f>
        <v>0</v>
      </c>
      <c r="BK43" s="30">
        <f>+Y43-'[1]Histórico Est. de Sit. Financie'!Y43</f>
        <v>0</v>
      </c>
      <c r="BL43" s="30">
        <f>+Z43-'[1]Histórico Est. de Sit. Financie'!Z43</f>
        <v>0</v>
      </c>
      <c r="BM43" s="30">
        <f>+AA43-'[1]Histórico Est. de Sit. Financie'!AA43</f>
        <v>0</v>
      </c>
      <c r="BN43" s="30">
        <f>+AB43-'[1]Histórico Est. de Sit. Financie'!AB43</f>
        <v>0</v>
      </c>
      <c r="BO43" s="30">
        <f>+AC43-'[1]Histórico Est. de Sit. Financie'!AC43</f>
        <v>0</v>
      </c>
      <c r="BP43" s="30">
        <f>+AD43-'[1]Histórico Est. de Sit. Financie'!AD43</f>
        <v>0</v>
      </c>
      <c r="BQ43" s="30">
        <f>+AE43-'[1]Histórico Est. de Sit. Financie'!AE43</f>
        <v>0</v>
      </c>
      <c r="BR43" s="30">
        <f>+AF43-'[1]Histórico Est. de Sit. Financie'!AF43</f>
        <v>0</v>
      </c>
    </row>
    <row r="44" spans="1:70">
      <c r="A44" s="13" t="s">
        <v>9</v>
      </c>
      <c r="B44" s="18">
        <f t="shared" ref="B44:AC44" si="11">+SUM(B45:B50)</f>
        <v>1331967.5929999999</v>
      </c>
      <c r="C44" s="18">
        <f t="shared" si="11"/>
        <v>2615918.3930000002</v>
      </c>
      <c r="D44" s="18">
        <f t="shared" si="11"/>
        <v>2794866.9930000002</v>
      </c>
      <c r="E44" s="18">
        <f t="shared" si="11"/>
        <v>5682534.7929999996</v>
      </c>
      <c r="F44" s="18">
        <f t="shared" si="11"/>
        <v>7747127.9930000007</v>
      </c>
      <c r="G44" s="18">
        <f t="shared" si="11"/>
        <v>10878580.593</v>
      </c>
      <c r="H44" s="18">
        <f t="shared" si="11"/>
        <v>13533214.993000001</v>
      </c>
      <c r="I44" s="18">
        <f t="shared" si="11"/>
        <v>15028175.492999999</v>
      </c>
      <c r="J44" s="18">
        <f t="shared" si="11"/>
        <v>20588374.993000001</v>
      </c>
      <c r="K44" s="18">
        <f t="shared" si="11"/>
        <v>20591631.393000003</v>
      </c>
      <c r="L44" s="18">
        <f t="shared" si="11"/>
        <v>15657724.468</v>
      </c>
      <c r="M44" s="18">
        <f t="shared" si="11"/>
        <v>14215433.540999999</v>
      </c>
      <c r="N44" s="18">
        <f t="shared" si="11"/>
        <v>13611322.599000001</v>
      </c>
      <c r="O44" s="18">
        <f t="shared" si="11"/>
        <v>9387831.1050000004</v>
      </c>
      <c r="P44" s="18">
        <f t="shared" si="11"/>
        <v>15320676.992999999</v>
      </c>
      <c r="Q44" s="18">
        <f t="shared" si="11"/>
        <v>10804945.689000001</v>
      </c>
      <c r="R44" s="18">
        <f t="shared" si="11"/>
        <v>7854049.0159999998</v>
      </c>
      <c r="S44" s="18">
        <f t="shared" si="11"/>
        <v>9135466.7350000013</v>
      </c>
      <c r="T44" s="18">
        <f t="shared" si="11"/>
        <v>3658183.8330000001</v>
      </c>
      <c r="U44" s="18">
        <f t="shared" si="11"/>
        <v>9895318.4460000005</v>
      </c>
      <c r="V44" s="18">
        <f t="shared" si="11"/>
        <v>31324387.403999999</v>
      </c>
      <c r="W44" s="18">
        <f t="shared" si="11"/>
        <v>63721526.944000006</v>
      </c>
      <c r="X44" s="18">
        <f t="shared" si="11"/>
        <v>56896691.11500001</v>
      </c>
      <c r="Y44" s="18">
        <f t="shared" si="11"/>
        <v>57284730.728</v>
      </c>
      <c r="Z44" s="18">
        <f t="shared" si="11"/>
        <v>68249039.240999997</v>
      </c>
      <c r="AA44" s="18">
        <f t="shared" si="11"/>
        <v>70148841.739000008</v>
      </c>
      <c r="AB44" s="18">
        <f t="shared" si="11"/>
        <v>78703122.078000009</v>
      </c>
      <c r="AC44" s="18">
        <f t="shared" si="11"/>
        <v>109252539.06179938</v>
      </c>
      <c r="AD44" s="18">
        <f>+SUM(AD45:AD51)</f>
        <v>149764803.36440226</v>
      </c>
      <c r="AE44" s="18">
        <f>+SUM(AE45:AE51)</f>
        <v>95737265.144813731</v>
      </c>
      <c r="AF44" s="18">
        <f>+SUM(AF45:AF51)</f>
        <v>127144263.50854501</v>
      </c>
      <c r="AG44" s="18">
        <f>+SUM(AG45:AG51)</f>
        <v>90323609.31660001</v>
      </c>
      <c r="AH44" s="30" t="e">
        <f>+AG44-#REF!</f>
        <v>#REF!</v>
      </c>
      <c r="AI44" s="30" t="e">
        <f>+AF44-#REF!</f>
        <v>#REF!</v>
      </c>
      <c r="AN44" s="30">
        <f>+B44-'[1]Histórico Est. de Sit. Financie'!B44</f>
        <v>0</v>
      </c>
      <c r="AO44" s="30">
        <f>+C44-'[1]Histórico Est. de Sit. Financie'!C44</f>
        <v>0</v>
      </c>
      <c r="AP44" s="30">
        <f>+D44-'[1]Histórico Est. de Sit. Financie'!D44</f>
        <v>0</v>
      </c>
      <c r="AQ44" s="30">
        <f>+E44-'[1]Histórico Est. de Sit. Financie'!E44</f>
        <v>0</v>
      </c>
      <c r="AR44" s="30">
        <f>+F44-'[1]Histórico Est. de Sit. Financie'!F44</f>
        <v>0</v>
      </c>
      <c r="AS44" s="30">
        <f>+G44-'[1]Histórico Est. de Sit. Financie'!G44</f>
        <v>0</v>
      </c>
      <c r="AT44" s="30">
        <f>+H44-'[1]Histórico Est. de Sit. Financie'!H44</f>
        <v>0</v>
      </c>
      <c r="AU44" s="30">
        <f>+I44-'[1]Histórico Est. de Sit. Financie'!I44</f>
        <v>0</v>
      </c>
      <c r="AV44" s="30">
        <f>+J44-'[1]Histórico Est. de Sit. Financie'!J44</f>
        <v>0</v>
      </c>
      <c r="AW44" s="30">
        <f>+K44-'[1]Histórico Est. de Sit. Financie'!K44</f>
        <v>0</v>
      </c>
      <c r="AX44" s="30">
        <f>+L44-'[1]Histórico Est. de Sit. Financie'!L44</f>
        <v>0</v>
      </c>
      <c r="AY44" s="30">
        <f>+M44-'[1]Histórico Est. de Sit. Financie'!M44</f>
        <v>0</v>
      </c>
      <c r="AZ44" s="30">
        <f>+N44-'[1]Histórico Est. de Sit. Financie'!N44</f>
        <v>0</v>
      </c>
      <c r="BA44" s="30">
        <f>+O44-'[1]Histórico Est. de Sit. Financie'!O44</f>
        <v>0</v>
      </c>
      <c r="BB44" s="30">
        <f>+P44-'[1]Histórico Est. de Sit. Financie'!P44</f>
        <v>0</v>
      </c>
      <c r="BC44" s="30">
        <f>+Q44-'[1]Histórico Est. de Sit. Financie'!Q44</f>
        <v>0</v>
      </c>
      <c r="BD44" s="30">
        <f>+R44-'[1]Histórico Est. de Sit. Financie'!R44</f>
        <v>0</v>
      </c>
      <c r="BE44" s="30">
        <f>+S44-'[1]Histórico Est. de Sit. Financie'!S44</f>
        <v>0</v>
      </c>
      <c r="BF44" s="30">
        <f>+T44-'[1]Histórico Est. de Sit. Financie'!T44</f>
        <v>0</v>
      </c>
      <c r="BG44" s="30">
        <f>+U44-'[1]Histórico Est. de Sit. Financie'!U44</f>
        <v>0</v>
      </c>
      <c r="BH44" s="30">
        <f>+V44-'[1]Histórico Est. de Sit. Financie'!V44</f>
        <v>0</v>
      </c>
      <c r="BI44" s="30">
        <f>+W44-'[1]Histórico Est. de Sit. Financie'!W44</f>
        <v>0</v>
      </c>
      <c r="BJ44" s="30">
        <f>+X44-'[1]Histórico Est. de Sit. Financie'!X44</f>
        <v>0</v>
      </c>
      <c r="BK44" s="30">
        <f>+Y44-'[1]Histórico Est. de Sit. Financie'!Y44</f>
        <v>0</v>
      </c>
      <c r="BL44" s="30">
        <f>+Z44-'[1]Histórico Est. de Sit. Financie'!Z44</f>
        <v>0</v>
      </c>
      <c r="BM44" s="30">
        <f>+AA44-'[1]Histórico Est. de Sit. Financie'!AA44</f>
        <v>0</v>
      </c>
      <c r="BN44" s="30">
        <f>+AB44-'[1]Histórico Est. de Sit. Financie'!AB44</f>
        <v>0</v>
      </c>
      <c r="BO44" s="30">
        <f>+AC44-'[1]Histórico Est. de Sit. Financie'!AC44</f>
        <v>0</v>
      </c>
      <c r="BP44" s="30">
        <f>+AD44-'[1]Histórico Est. de Sit. Financie'!AD44</f>
        <v>0</v>
      </c>
      <c r="BQ44" s="30">
        <f>+AE44-'[1]Histórico Est. de Sit. Financie'!AE44</f>
        <v>0</v>
      </c>
      <c r="BR44" s="30">
        <f>+AF44-'[1]Histórico Est. de Sit. Financie'!AF44</f>
        <v>0</v>
      </c>
    </row>
    <row r="45" spans="1:70">
      <c r="A45" s="14" t="s">
        <v>52</v>
      </c>
      <c r="B45" s="18">
        <v>453468.19299999997</v>
      </c>
      <c r="C45" s="18">
        <v>453468.19299999997</v>
      </c>
      <c r="D45" s="18">
        <v>453468.19299999997</v>
      </c>
      <c r="E45" s="18">
        <v>453468.19299999997</v>
      </c>
      <c r="F45" s="18">
        <v>453468.19299999997</v>
      </c>
      <c r="G45" s="18">
        <v>453468.19299999997</v>
      </c>
      <c r="H45" s="18">
        <v>453468.19299999997</v>
      </c>
      <c r="I45" s="18">
        <v>453468.19299999997</v>
      </c>
      <c r="J45" s="18">
        <v>453468.19299999997</v>
      </c>
      <c r="K45" s="18">
        <v>453468.19299999997</v>
      </c>
      <c r="L45" s="18">
        <v>453468.19299999997</v>
      </c>
      <c r="M45" s="18">
        <v>453468.19299999997</v>
      </c>
      <c r="N45" s="18">
        <v>453468.19299999997</v>
      </c>
      <c r="O45" s="18">
        <v>453468.19299999997</v>
      </c>
      <c r="P45" s="18">
        <v>453468.19299999997</v>
      </c>
      <c r="Q45" s="18">
        <v>453468.19299999997</v>
      </c>
      <c r="R45" s="18">
        <v>453468.19299999997</v>
      </c>
      <c r="S45" s="18">
        <v>453468.19299999997</v>
      </c>
      <c r="T45" s="18">
        <v>453468.19299999997</v>
      </c>
      <c r="U45" s="18">
        <v>453468.19299999997</v>
      </c>
      <c r="V45" s="18">
        <v>453468.19299999997</v>
      </c>
      <c r="W45" s="18">
        <v>453468.19299999997</v>
      </c>
      <c r="X45" s="18">
        <v>453468.19299999997</v>
      </c>
      <c r="Y45" s="18">
        <v>453468.19299999997</v>
      </c>
      <c r="Z45" s="18">
        <v>453468.19299999997</v>
      </c>
      <c r="AA45" s="18">
        <v>453468.19299999997</v>
      </c>
      <c r="AB45" s="18">
        <v>453468.19300000003</v>
      </c>
      <c r="AC45" s="19">
        <v>453468.19257009</v>
      </c>
      <c r="AD45" s="19">
        <v>453468.19257009</v>
      </c>
      <c r="AE45" s="27">
        <v>453468.19257009</v>
      </c>
      <c r="AF45" s="19">
        <v>453468.19257009</v>
      </c>
      <c r="AG45" s="19">
        <v>453468.19257009</v>
      </c>
      <c r="AH45" s="30" t="e">
        <f>+AG45-#REF!</f>
        <v>#REF!</v>
      </c>
      <c r="AI45" s="30" t="e">
        <f>+AF45-#REF!</f>
        <v>#REF!</v>
      </c>
      <c r="AN45" s="30">
        <f>+B45-'[1]Histórico Est. de Sit. Financie'!B45</f>
        <v>0</v>
      </c>
      <c r="AO45" s="30">
        <f>+C45-'[1]Histórico Est. de Sit. Financie'!C45</f>
        <v>0</v>
      </c>
      <c r="AP45" s="30">
        <f>+D45-'[1]Histórico Est. de Sit. Financie'!D45</f>
        <v>0</v>
      </c>
      <c r="AQ45" s="30">
        <f>+E45-'[1]Histórico Est. de Sit. Financie'!E45</f>
        <v>0</v>
      </c>
      <c r="AR45" s="30">
        <f>+F45-'[1]Histórico Est. de Sit. Financie'!F45</f>
        <v>0</v>
      </c>
      <c r="AS45" s="30">
        <f>+G45-'[1]Histórico Est. de Sit. Financie'!G45</f>
        <v>0</v>
      </c>
      <c r="AT45" s="30">
        <f>+H45-'[1]Histórico Est. de Sit. Financie'!H45</f>
        <v>0</v>
      </c>
      <c r="AU45" s="30">
        <f>+I45-'[1]Histórico Est. de Sit. Financie'!I45</f>
        <v>0</v>
      </c>
      <c r="AV45" s="30">
        <f>+J45-'[1]Histórico Est. de Sit. Financie'!J45</f>
        <v>0</v>
      </c>
      <c r="AW45" s="30">
        <f>+K45-'[1]Histórico Est. de Sit. Financie'!K45</f>
        <v>0</v>
      </c>
      <c r="AX45" s="30">
        <f>+L45-'[1]Histórico Est. de Sit. Financie'!L45</f>
        <v>0</v>
      </c>
      <c r="AY45" s="30">
        <f>+M45-'[1]Histórico Est. de Sit. Financie'!M45</f>
        <v>0</v>
      </c>
      <c r="AZ45" s="30">
        <f>+N45-'[1]Histórico Est. de Sit. Financie'!N45</f>
        <v>0</v>
      </c>
      <c r="BA45" s="30">
        <f>+O45-'[1]Histórico Est. de Sit. Financie'!O45</f>
        <v>0</v>
      </c>
      <c r="BB45" s="30">
        <f>+P45-'[1]Histórico Est. de Sit. Financie'!P45</f>
        <v>0</v>
      </c>
      <c r="BC45" s="30">
        <f>+Q45-'[1]Histórico Est. de Sit. Financie'!Q45</f>
        <v>0</v>
      </c>
      <c r="BD45" s="30">
        <f>+R45-'[1]Histórico Est. de Sit. Financie'!R45</f>
        <v>0</v>
      </c>
      <c r="BE45" s="30">
        <f>+S45-'[1]Histórico Est. de Sit. Financie'!S45</f>
        <v>0</v>
      </c>
      <c r="BF45" s="30">
        <f>+T45-'[1]Histórico Est. de Sit. Financie'!T45</f>
        <v>0</v>
      </c>
      <c r="BG45" s="30">
        <f>+U45-'[1]Histórico Est. de Sit. Financie'!U45</f>
        <v>0</v>
      </c>
      <c r="BH45" s="30">
        <f>+V45-'[1]Histórico Est. de Sit. Financie'!V45</f>
        <v>0</v>
      </c>
      <c r="BI45" s="30">
        <f>+W45-'[1]Histórico Est. de Sit. Financie'!W45</f>
        <v>0</v>
      </c>
      <c r="BJ45" s="30">
        <f>+X45-'[1]Histórico Est. de Sit. Financie'!X45</f>
        <v>0</v>
      </c>
      <c r="BK45" s="30">
        <f>+Y45-'[1]Histórico Est. de Sit. Financie'!Y45</f>
        <v>0</v>
      </c>
      <c r="BL45" s="30">
        <f>+Z45-'[1]Histórico Est. de Sit. Financie'!Z45</f>
        <v>0</v>
      </c>
      <c r="BM45" s="30">
        <f>+AA45-'[1]Histórico Est. de Sit. Financie'!AA45</f>
        <v>0</v>
      </c>
      <c r="BN45" s="30">
        <f>+AB45-'[1]Histórico Est. de Sit. Financie'!AB45</f>
        <v>0</v>
      </c>
      <c r="BO45" s="30">
        <f>+AC45-'[1]Histórico Est. de Sit. Financie'!AC45</f>
        <v>0</v>
      </c>
      <c r="BP45" s="30">
        <f>+AD45-'[1]Histórico Est. de Sit. Financie'!AD45</f>
        <v>0</v>
      </c>
      <c r="BQ45" s="30">
        <f>+AE45-'[1]Histórico Est. de Sit. Financie'!AE45</f>
        <v>0</v>
      </c>
      <c r="BR45" s="30">
        <f>+AF45-'[1]Histórico Est. de Sit. Financie'!AF45</f>
        <v>0</v>
      </c>
    </row>
    <row r="46" spans="1:70">
      <c r="A46" s="14" t="s">
        <v>23</v>
      </c>
      <c r="B46" s="18">
        <v>0</v>
      </c>
      <c r="C46" s="18">
        <v>12.200000000000001</v>
      </c>
      <c r="D46" s="18">
        <v>99.4</v>
      </c>
      <c r="E46" s="18">
        <v>160.5</v>
      </c>
      <c r="F46" s="18">
        <v>239.9</v>
      </c>
      <c r="G46" s="18">
        <v>285.39999999999998</v>
      </c>
      <c r="H46" s="18">
        <v>159602.9</v>
      </c>
      <c r="I46" s="18">
        <v>159896.80000000002</v>
      </c>
      <c r="J46" s="18">
        <v>163392.59999999998</v>
      </c>
      <c r="K46" s="18">
        <v>164062.09999999998</v>
      </c>
      <c r="L46" s="18">
        <v>164843.01300000001</v>
      </c>
      <c r="M46" s="18">
        <v>166254.39999999999</v>
      </c>
      <c r="N46" s="18">
        <v>166292.97600000002</v>
      </c>
      <c r="O46" s="18">
        <v>166741.24299999999</v>
      </c>
      <c r="P46" s="18">
        <v>166995.16499999998</v>
      </c>
      <c r="Q46" s="18">
        <v>167022.609</v>
      </c>
      <c r="R46" s="18">
        <v>167621.11600000001</v>
      </c>
      <c r="S46" s="18">
        <v>167729.807</v>
      </c>
      <c r="T46" s="18">
        <v>167729.80899999998</v>
      </c>
      <c r="U46" s="18">
        <v>167858.26199999999</v>
      </c>
      <c r="V46" s="18">
        <v>169147.682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9">
        <v>0</v>
      </c>
      <c r="AD46" s="19">
        <v>0</v>
      </c>
      <c r="AE46" s="27">
        <v>0</v>
      </c>
      <c r="AF46" s="19"/>
      <c r="AG46" s="19">
        <v>0</v>
      </c>
      <c r="AH46" s="30" t="e">
        <f>+AG46-#REF!</f>
        <v>#REF!</v>
      </c>
      <c r="AI46" s="30" t="e">
        <f>+AF46-#REF!</f>
        <v>#REF!</v>
      </c>
      <c r="AN46" s="30">
        <f>+B46-'[1]Histórico Est. de Sit. Financie'!B46</f>
        <v>0</v>
      </c>
      <c r="AO46" s="30">
        <f>+C46-'[1]Histórico Est. de Sit. Financie'!C46</f>
        <v>0</v>
      </c>
      <c r="AP46" s="30">
        <f>+D46-'[1]Histórico Est. de Sit. Financie'!D46</f>
        <v>0</v>
      </c>
      <c r="AQ46" s="30">
        <f>+E46-'[1]Histórico Est. de Sit. Financie'!E46</f>
        <v>0</v>
      </c>
      <c r="AR46" s="30">
        <f>+F46-'[1]Histórico Est. de Sit. Financie'!F46</f>
        <v>0</v>
      </c>
      <c r="AS46" s="30">
        <f>+G46-'[1]Histórico Est. de Sit. Financie'!G46</f>
        <v>0</v>
      </c>
      <c r="AT46" s="30">
        <f>+H46-'[1]Histórico Est. de Sit. Financie'!H46</f>
        <v>0</v>
      </c>
      <c r="AU46" s="30">
        <f>+I46-'[1]Histórico Est. de Sit. Financie'!I46</f>
        <v>0</v>
      </c>
      <c r="AV46" s="30">
        <f>+J46-'[1]Histórico Est. de Sit. Financie'!J46</f>
        <v>0</v>
      </c>
      <c r="AW46" s="30">
        <f>+K46-'[1]Histórico Est. de Sit. Financie'!K46</f>
        <v>0</v>
      </c>
      <c r="AX46" s="30">
        <f>+L46-'[1]Histórico Est. de Sit. Financie'!L46</f>
        <v>0</v>
      </c>
      <c r="AY46" s="30">
        <f>+M46-'[1]Histórico Est. de Sit. Financie'!M46</f>
        <v>0</v>
      </c>
      <c r="AZ46" s="30">
        <f>+N46-'[1]Histórico Est. de Sit. Financie'!N46</f>
        <v>0</v>
      </c>
      <c r="BA46" s="30">
        <f>+O46-'[1]Histórico Est. de Sit. Financie'!O46</f>
        <v>0</v>
      </c>
      <c r="BB46" s="30">
        <f>+P46-'[1]Histórico Est. de Sit. Financie'!P46</f>
        <v>0</v>
      </c>
      <c r="BC46" s="30">
        <f>+Q46-'[1]Histórico Est. de Sit. Financie'!Q46</f>
        <v>0</v>
      </c>
      <c r="BD46" s="30">
        <f>+R46-'[1]Histórico Est. de Sit. Financie'!R46</f>
        <v>0</v>
      </c>
      <c r="BE46" s="30">
        <f>+S46-'[1]Histórico Est. de Sit. Financie'!S46</f>
        <v>0</v>
      </c>
      <c r="BF46" s="30">
        <f>+T46-'[1]Histórico Est. de Sit. Financie'!T46</f>
        <v>0</v>
      </c>
      <c r="BG46" s="30">
        <f>+U46-'[1]Histórico Est. de Sit. Financie'!U46</f>
        <v>0</v>
      </c>
      <c r="BH46" s="30">
        <f>+V46-'[1]Histórico Est. de Sit. Financie'!V46</f>
        <v>0</v>
      </c>
      <c r="BI46" s="30">
        <f>+W46-'[1]Histórico Est. de Sit. Financie'!W46</f>
        <v>0</v>
      </c>
      <c r="BJ46" s="30">
        <f>+X46-'[1]Histórico Est. de Sit. Financie'!X46</f>
        <v>0</v>
      </c>
      <c r="BK46" s="30">
        <f>+Y46-'[1]Histórico Est. de Sit. Financie'!Y46</f>
        <v>0</v>
      </c>
      <c r="BL46" s="30">
        <f>+Z46-'[1]Histórico Est. de Sit. Financie'!Z46</f>
        <v>0</v>
      </c>
      <c r="BM46" s="30">
        <f>+AA46-'[1]Histórico Est. de Sit. Financie'!AA46</f>
        <v>0</v>
      </c>
      <c r="BN46" s="30">
        <f>+AB46-'[1]Histórico Est. de Sit. Financie'!AB46</f>
        <v>0</v>
      </c>
      <c r="BO46" s="30">
        <f>+AC46-'[1]Histórico Est. de Sit. Financie'!AC46</f>
        <v>0</v>
      </c>
      <c r="BP46" s="30">
        <f>+AD46-'[1]Histórico Est. de Sit. Financie'!AD46</f>
        <v>0</v>
      </c>
      <c r="BQ46" s="30">
        <f>+AE46-'[1]Histórico Est. de Sit. Financie'!AE46</f>
        <v>0</v>
      </c>
      <c r="BR46" s="30">
        <f>+AF46-'[1]Histórico Est. de Sit. Financie'!AF46</f>
        <v>0</v>
      </c>
    </row>
    <row r="47" spans="1:70">
      <c r="A47" s="14" t="s">
        <v>24</v>
      </c>
      <c r="B47" s="18">
        <v>130303.79999999999</v>
      </c>
      <c r="C47" s="18">
        <v>159488.1</v>
      </c>
      <c r="D47" s="18">
        <v>191234.3</v>
      </c>
      <c r="E47" s="18">
        <v>222255.2</v>
      </c>
      <c r="F47" s="18">
        <v>254816</v>
      </c>
      <c r="G47" s="18">
        <v>320853.09999999998</v>
      </c>
      <c r="H47" s="18">
        <v>279057.39999999997</v>
      </c>
      <c r="I47" s="18">
        <v>696202.4</v>
      </c>
      <c r="J47" s="18">
        <v>831636.70000000007</v>
      </c>
      <c r="K47" s="18">
        <v>874174.60000000009</v>
      </c>
      <c r="L47" s="18">
        <v>868955.90100000007</v>
      </c>
      <c r="M47" s="18">
        <v>827829.3</v>
      </c>
      <c r="N47" s="18">
        <v>877991.8</v>
      </c>
      <c r="O47" s="18">
        <v>875210.19700000004</v>
      </c>
      <c r="P47" s="18">
        <v>974875.75</v>
      </c>
      <c r="Q47" s="18">
        <v>953096.61200000008</v>
      </c>
      <c r="R47" s="18">
        <v>1012288.738</v>
      </c>
      <c r="S47" s="18">
        <v>1019098.265</v>
      </c>
      <c r="T47" s="18">
        <v>1135207.1869999999</v>
      </c>
      <c r="U47" s="18">
        <v>1196304.463</v>
      </c>
      <c r="V47" s="18">
        <v>1322666.7070000002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9">
        <v>0</v>
      </c>
      <c r="AD47" s="19">
        <v>0</v>
      </c>
      <c r="AE47" s="27">
        <v>0</v>
      </c>
      <c r="AF47" s="19"/>
      <c r="AG47" s="19">
        <v>0</v>
      </c>
      <c r="AH47" s="30" t="e">
        <f>+AG47-#REF!</f>
        <v>#REF!</v>
      </c>
      <c r="AI47" s="30" t="e">
        <f>+AF47-#REF!</f>
        <v>#REF!</v>
      </c>
      <c r="AN47" s="30">
        <f>+B47-'[1]Histórico Est. de Sit. Financie'!B47</f>
        <v>0</v>
      </c>
      <c r="AO47" s="30">
        <f>+C47-'[1]Histórico Est. de Sit. Financie'!C47</f>
        <v>0</v>
      </c>
      <c r="AP47" s="30">
        <f>+D47-'[1]Histórico Est. de Sit. Financie'!D47</f>
        <v>0</v>
      </c>
      <c r="AQ47" s="30">
        <f>+E47-'[1]Histórico Est. de Sit. Financie'!E47</f>
        <v>0</v>
      </c>
      <c r="AR47" s="30">
        <f>+F47-'[1]Histórico Est. de Sit. Financie'!F47</f>
        <v>0</v>
      </c>
      <c r="AS47" s="30">
        <f>+G47-'[1]Histórico Est. de Sit. Financie'!G47</f>
        <v>0</v>
      </c>
      <c r="AT47" s="30">
        <f>+H47-'[1]Histórico Est. de Sit. Financie'!H47</f>
        <v>0</v>
      </c>
      <c r="AU47" s="30">
        <f>+I47-'[1]Histórico Est. de Sit. Financie'!I47</f>
        <v>0</v>
      </c>
      <c r="AV47" s="30">
        <f>+J47-'[1]Histórico Est. de Sit. Financie'!J47</f>
        <v>0</v>
      </c>
      <c r="AW47" s="30">
        <f>+K47-'[1]Histórico Est. de Sit. Financie'!K47</f>
        <v>0</v>
      </c>
      <c r="AX47" s="30">
        <f>+L47-'[1]Histórico Est. de Sit. Financie'!L47</f>
        <v>0</v>
      </c>
      <c r="AY47" s="30">
        <f>+M47-'[1]Histórico Est. de Sit. Financie'!M47</f>
        <v>0</v>
      </c>
      <c r="AZ47" s="30">
        <f>+N47-'[1]Histórico Est. de Sit. Financie'!N47</f>
        <v>0</v>
      </c>
      <c r="BA47" s="30">
        <f>+O47-'[1]Histórico Est. de Sit. Financie'!O47</f>
        <v>0</v>
      </c>
      <c r="BB47" s="30">
        <f>+P47-'[1]Histórico Est. de Sit. Financie'!P47</f>
        <v>0</v>
      </c>
      <c r="BC47" s="30">
        <f>+Q47-'[1]Histórico Est. de Sit. Financie'!Q47</f>
        <v>0</v>
      </c>
      <c r="BD47" s="30">
        <f>+R47-'[1]Histórico Est. de Sit. Financie'!R47</f>
        <v>0</v>
      </c>
      <c r="BE47" s="30">
        <f>+S47-'[1]Histórico Est. de Sit. Financie'!S47</f>
        <v>0</v>
      </c>
      <c r="BF47" s="30">
        <f>+T47-'[1]Histórico Est. de Sit. Financie'!T47</f>
        <v>0</v>
      </c>
      <c r="BG47" s="30">
        <f>+U47-'[1]Histórico Est. de Sit. Financie'!U47</f>
        <v>0</v>
      </c>
      <c r="BH47" s="30">
        <f>+V47-'[1]Histórico Est. de Sit. Financie'!V47</f>
        <v>0</v>
      </c>
      <c r="BI47" s="30">
        <f>+W47-'[1]Histórico Est. de Sit. Financie'!W47</f>
        <v>0</v>
      </c>
      <c r="BJ47" s="30">
        <f>+X47-'[1]Histórico Est. de Sit. Financie'!X47</f>
        <v>0</v>
      </c>
      <c r="BK47" s="30">
        <f>+Y47-'[1]Histórico Est. de Sit. Financie'!Y47</f>
        <v>0</v>
      </c>
      <c r="BL47" s="30">
        <f>+Z47-'[1]Histórico Est. de Sit. Financie'!Z47</f>
        <v>0</v>
      </c>
      <c r="BM47" s="30">
        <f>+AA47-'[1]Histórico Est. de Sit. Financie'!AA47</f>
        <v>0</v>
      </c>
      <c r="BN47" s="30">
        <f>+AB47-'[1]Histórico Est. de Sit. Financie'!AB47</f>
        <v>0</v>
      </c>
      <c r="BO47" s="30">
        <f>+AC47-'[1]Histórico Est. de Sit. Financie'!AC47</f>
        <v>0</v>
      </c>
      <c r="BP47" s="30">
        <f>+AD47-'[1]Histórico Est. de Sit. Financie'!AD47</f>
        <v>0</v>
      </c>
      <c r="BQ47" s="30">
        <f>+AE47-'[1]Histórico Est. de Sit. Financie'!AE47</f>
        <v>0</v>
      </c>
      <c r="BR47" s="30">
        <f>+AF47-'[1]Histórico Est. de Sit. Financie'!AF47</f>
        <v>0</v>
      </c>
    </row>
    <row r="48" spans="1:70">
      <c r="A48" s="14" t="s">
        <v>25</v>
      </c>
      <c r="B48" s="18">
        <v>748195.6</v>
      </c>
      <c r="C48" s="18">
        <v>2002949.9000000001</v>
      </c>
      <c r="D48" s="18">
        <v>2145830.5</v>
      </c>
      <c r="E48" s="18">
        <v>4999919.3999999994</v>
      </c>
      <c r="F48" s="18">
        <v>7029277.6000000006</v>
      </c>
      <c r="G48" s="18">
        <v>10088216</v>
      </c>
      <c r="H48" s="18">
        <v>12619682</v>
      </c>
      <c r="I48" s="18">
        <v>13689347.5</v>
      </c>
      <c r="J48" s="18">
        <v>19103155.5</v>
      </c>
      <c r="K48" s="18">
        <v>19054913.400000002</v>
      </c>
      <c r="L48" s="18">
        <v>14111796.200999999</v>
      </c>
      <c r="M48" s="18">
        <v>12679054.414000001</v>
      </c>
      <c r="N48" s="18">
        <v>12022535.781000001</v>
      </c>
      <c r="O48" s="18">
        <v>7797680.0149999997</v>
      </c>
      <c r="P48" s="18">
        <v>13622633.489</v>
      </c>
      <c r="Q48" s="18">
        <v>9098661.4360000007</v>
      </c>
      <c r="R48" s="18">
        <v>6084818.0359999994</v>
      </c>
      <c r="S48" s="18">
        <v>7357774.6500000004</v>
      </c>
      <c r="T48" s="18">
        <v>1758804.3740000001</v>
      </c>
      <c r="U48" s="18">
        <v>7927970.676</v>
      </c>
      <c r="V48" s="18">
        <v>29223315.594999999</v>
      </c>
      <c r="W48" s="18">
        <v>63032466.109999999</v>
      </c>
      <c r="X48" s="18">
        <v>56199034.840000004</v>
      </c>
      <c r="Y48" s="18">
        <v>56523154.614</v>
      </c>
      <c r="Z48" s="18">
        <v>67445954.079999998</v>
      </c>
      <c r="AA48" s="18">
        <v>69314812.096000001</v>
      </c>
      <c r="AB48" s="18">
        <v>77853826.259000003</v>
      </c>
      <c r="AC48" s="19">
        <v>108397829.30353101</v>
      </c>
      <c r="AD48" s="19">
        <v>150831623.81047899</v>
      </c>
      <c r="AE48" s="27">
        <v>96787233.449542299</v>
      </c>
      <c r="AF48" s="19">
        <v>128184667.650336</v>
      </c>
      <c r="AG48" s="10">
        <v>91354380.491212994</v>
      </c>
      <c r="AH48" s="30" t="e">
        <f>+AG48-#REF!</f>
        <v>#REF!</v>
      </c>
      <c r="AI48" s="30" t="e">
        <f>+AF48-#REF!</f>
        <v>#REF!</v>
      </c>
      <c r="AN48" s="30">
        <f>+B48-'[1]Histórico Est. de Sit. Financie'!B48</f>
        <v>0</v>
      </c>
      <c r="AO48" s="30">
        <f>+C48-'[1]Histórico Est. de Sit. Financie'!C48</f>
        <v>0</v>
      </c>
      <c r="AP48" s="30">
        <f>+D48-'[1]Histórico Est. de Sit. Financie'!D48</f>
        <v>0</v>
      </c>
      <c r="AQ48" s="30">
        <f>+E48-'[1]Histórico Est. de Sit. Financie'!E48</f>
        <v>0</v>
      </c>
      <c r="AR48" s="30">
        <f>+F48-'[1]Histórico Est. de Sit. Financie'!F48</f>
        <v>0</v>
      </c>
      <c r="AS48" s="30">
        <f>+G48-'[1]Histórico Est. de Sit. Financie'!G48</f>
        <v>0</v>
      </c>
      <c r="AT48" s="30">
        <f>+H48-'[1]Histórico Est. de Sit. Financie'!H48</f>
        <v>0</v>
      </c>
      <c r="AU48" s="30">
        <f>+I48-'[1]Histórico Est. de Sit. Financie'!I48</f>
        <v>0</v>
      </c>
      <c r="AV48" s="30">
        <f>+J48-'[1]Histórico Est. de Sit. Financie'!J48</f>
        <v>0</v>
      </c>
      <c r="AW48" s="30">
        <f>+K48-'[1]Histórico Est. de Sit. Financie'!K48</f>
        <v>0</v>
      </c>
      <c r="AX48" s="30">
        <f>+L48-'[1]Histórico Est. de Sit. Financie'!L48</f>
        <v>0</v>
      </c>
      <c r="AY48" s="30">
        <f>+M48-'[1]Histórico Est. de Sit. Financie'!M48</f>
        <v>0</v>
      </c>
      <c r="AZ48" s="30">
        <f>+N48-'[1]Histórico Est. de Sit. Financie'!N48</f>
        <v>0</v>
      </c>
      <c r="BA48" s="30">
        <f>+O48-'[1]Histórico Est. de Sit. Financie'!O48</f>
        <v>0</v>
      </c>
      <c r="BB48" s="30">
        <f>+P48-'[1]Histórico Est. de Sit. Financie'!P48</f>
        <v>0</v>
      </c>
      <c r="BC48" s="30">
        <f>+Q48-'[1]Histórico Est. de Sit. Financie'!Q48</f>
        <v>0</v>
      </c>
      <c r="BD48" s="30">
        <f>+R48-'[1]Histórico Est. de Sit. Financie'!R48</f>
        <v>0</v>
      </c>
      <c r="BE48" s="30">
        <f>+S48-'[1]Histórico Est. de Sit. Financie'!S48</f>
        <v>0</v>
      </c>
      <c r="BF48" s="30">
        <f>+T48-'[1]Histórico Est. de Sit. Financie'!T48</f>
        <v>0</v>
      </c>
      <c r="BG48" s="30">
        <f>+U48-'[1]Histórico Est. de Sit. Financie'!U48</f>
        <v>0</v>
      </c>
      <c r="BH48" s="30">
        <f>+V48-'[1]Histórico Est. de Sit. Financie'!V48</f>
        <v>0</v>
      </c>
      <c r="BI48" s="30">
        <f>+W48-'[1]Histórico Est. de Sit. Financie'!W48</f>
        <v>0</v>
      </c>
      <c r="BJ48" s="30">
        <f>+X48-'[1]Histórico Est. de Sit. Financie'!X48</f>
        <v>0</v>
      </c>
      <c r="BK48" s="30">
        <f>+Y48-'[1]Histórico Est. de Sit. Financie'!Y48</f>
        <v>0</v>
      </c>
      <c r="BL48" s="30">
        <f>+Z48-'[1]Histórico Est. de Sit. Financie'!Z48</f>
        <v>0</v>
      </c>
      <c r="BM48" s="30">
        <f>+AA48-'[1]Histórico Est. de Sit. Financie'!AA48</f>
        <v>0</v>
      </c>
      <c r="BN48" s="30">
        <f>+AB48-'[1]Histórico Est. de Sit. Financie'!AB48</f>
        <v>0</v>
      </c>
      <c r="BO48" s="30">
        <f>+AC48-'[1]Histórico Est. de Sit. Financie'!AC48</f>
        <v>0</v>
      </c>
      <c r="BP48" s="30">
        <f>+AD48-'[1]Histórico Est. de Sit. Financie'!AD48</f>
        <v>0</v>
      </c>
      <c r="BQ48" s="30">
        <f>+AE48-'[1]Histórico Est. de Sit. Financie'!AE48</f>
        <v>0</v>
      </c>
      <c r="BR48" s="30">
        <f>+AF48-'[1]Histórico Est. de Sit. Financie'!AF48</f>
        <v>0</v>
      </c>
    </row>
    <row r="49" spans="1:70">
      <c r="A49" s="14" t="s">
        <v>26</v>
      </c>
      <c r="B49" s="18">
        <v>0</v>
      </c>
      <c r="C49" s="18">
        <v>0</v>
      </c>
      <c r="D49" s="18">
        <v>4234.6000000000004</v>
      </c>
      <c r="E49" s="18">
        <v>6731.5</v>
      </c>
      <c r="F49" s="18">
        <v>9326.2999999999993</v>
      </c>
      <c r="G49" s="18">
        <v>15757.9</v>
      </c>
      <c r="H49" s="18">
        <v>21404.5</v>
      </c>
      <c r="I49" s="18">
        <v>29260.6</v>
      </c>
      <c r="J49" s="18">
        <v>36722</v>
      </c>
      <c r="K49" s="18">
        <v>45013.1</v>
      </c>
      <c r="L49" s="18">
        <v>58661.16</v>
      </c>
      <c r="M49" s="18">
        <v>88827.234000000011</v>
      </c>
      <c r="N49" s="18">
        <v>91033.849000000002</v>
      </c>
      <c r="O49" s="18">
        <v>94731.457000000009</v>
      </c>
      <c r="P49" s="18">
        <v>102704.39600000001</v>
      </c>
      <c r="Q49" s="18">
        <v>132696.83900000001</v>
      </c>
      <c r="R49" s="18">
        <v>135852.93300000002</v>
      </c>
      <c r="S49" s="18">
        <v>137395.81999999998</v>
      </c>
      <c r="T49" s="18">
        <v>142974.26999999999</v>
      </c>
      <c r="U49" s="18">
        <v>149716.85199999998</v>
      </c>
      <c r="V49" s="18">
        <v>155789.22700000001</v>
      </c>
      <c r="W49" s="18">
        <v>168518.552</v>
      </c>
      <c r="X49" s="18">
        <v>177113.99299999999</v>
      </c>
      <c r="Y49" s="18">
        <v>241033.83199999999</v>
      </c>
      <c r="Z49" s="18">
        <v>282542.87900000002</v>
      </c>
      <c r="AA49" s="18">
        <v>313487.36100000003</v>
      </c>
      <c r="AB49" s="18">
        <v>328753.53700000001</v>
      </c>
      <c r="AC49" s="19">
        <v>334167.47687920002</v>
      </c>
      <c r="AD49" s="19">
        <v>356066.13264178997</v>
      </c>
      <c r="AE49" s="27">
        <v>372918.27398994</v>
      </c>
      <c r="AF49" s="19">
        <v>382482.43692752003</v>
      </c>
      <c r="AG49" s="10">
        <v>392115.40410553</v>
      </c>
      <c r="AH49" s="30" t="e">
        <f>+AG49-#REF!</f>
        <v>#REF!</v>
      </c>
      <c r="AI49" s="30" t="e">
        <f>+AF49-#REF!</f>
        <v>#REF!</v>
      </c>
      <c r="AN49" s="30">
        <f>+B49-'[1]Histórico Est. de Sit. Financie'!B49</f>
        <v>0</v>
      </c>
      <c r="AO49" s="30">
        <f>+C49-'[1]Histórico Est. de Sit. Financie'!C49</f>
        <v>0</v>
      </c>
      <c r="AP49" s="30">
        <f>+D49-'[1]Histórico Est. de Sit. Financie'!D49</f>
        <v>0</v>
      </c>
      <c r="AQ49" s="30">
        <f>+E49-'[1]Histórico Est. de Sit. Financie'!E49</f>
        <v>0</v>
      </c>
      <c r="AR49" s="30">
        <f>+F49-'[1]Histórico Est. de Sit. Financie'!F49</f>
        <v>0</v>
      </c>
      <c r="AS49" s="30">
        <f>+G49-'[1]Histórico Est. de Sit. Financie'!G49</f>
        <v>0</v>
      </c>
      <c r="AT49" s="30">
        <f>+H49-'[1]Histórico Est. de Sit. Financie'!H49</f>
        <v>0</v>
      </c>
      <c r="AU49" s="30">
        <f>+I49-'[1]Histórico Est. de Sit. Financie'!I49</f>
        <v>0</v>
      </c>
      <c r="AV49" s="30">
        <f>+J49-'[1]Histórico Est. de Sit. Financie'!J49</f>
        <v>0</v>
      </c>
      <c r="AW49" s="30">
        <f>+K49-'[1]Histórico Est. de Sit. Financie'!K49</f>
        <v>0</v>
      </c>
      <c r="AX49" s="30">
        <f>+L49-'[1]Histórico Est. de Sit. Financie'!L49</f>
        <v>0</v>
      </c>
      <c r="AY49" s="30">
        <f>+M49-'[1]Histórico Est. de Sit. Financie'!M49</f>
        <v>0</v>
      </c>
      <c r="AZ49" s="30">
        <f>+N49-'[1]Histórico Est. de Sit. Financie'!N49</f>
        <v>0</v>
      </c>
      <c r="BA49" s="30">
        <f>+O49-'[1]Histórico Est. de Sit. Financie'!O49</f>
        <v>0</v>
      </c>
      <c r="BB49" s="30">
        <f>+P49-'[1]Histórico Est. de Sit. Financie'!P49</f>
        <v>0</v>
      </c>
      <c r="BC49" s="30">
        <f>+Q49-'[1]Histórico Est. de Sit. Financie'!Q49</f>
        <v>0</v>
      </c>
      <c r="BD49" s="30">
        <f>+R49-'[1]Histórico Est. de Sit. Financie'!R49</f>
        <v>0</v>
      </c>
      <c r="BE49" s="30">
        <f>+S49-'[1]Histórico Est. de Sit. Financie'!S49</f>
        <v>0</v>
      </c>
      <c r="BF49" s="30">
        <f>+T49-'[1]Histórico Est. de Sit. Financie'!T49</f>
        <v>0</v>
      </c>
      <c r="BG49" s="30">
        <f>+U49-'[1]Histórico Est. de Sit. Financie'!U49</f>
        <v>0</v>
      </c>
      <c r="BH49" s="30">
        <f>+V49-'[1]Histórico Est. de Sit. Financie'!V49</f>
        <v>0</v>
      </c>
      <c r="BI49" s="30">
        <f>+W49-'[1]Histórico Est. de Sit. Financie'!W49</f>
        <v>0</v>
      </c>
      <c r="BJ49" s="30">
        <f>+X49-'[1]Histórico Est. de Sit. Financie'!X49</f>
        <v>0</v>
      </c>
      <c r="BK49" s="30">
        <f>+Y49-'[1]Histórico Est. de Sit. Financie'!Y49</f>
        <v>0</v>
      </c>
      <c r="BL49" s="30">
        <f>+Z49-'[1]Histórico Est. de Sit. Financie'!Z49</f>
        <v>0</v>
      </c>
      <c r="BM49" s="30">
        <f>+AA49-'[1]Histórico Est. de Sit. Financie'!AA49</f>
        <v>0</v>
      </c>
      <c r="BN49" s="30">
        <f>+AB49-'[1]Histórico Est. de Sit. Financie'!AB49</f>
        <v>0</v>
      </c>
      <c r="BO49" s="30">
        <f>+AC49-'[1]Histórico Est. de Sit. Financie'!AC49</f>
        <v>0</v>
      </c>
      <c r="BP49" s="30">
        <f>+AD49-'[1]Histórico Est. de Sit. Financie'!AD49</f>
        <v>0</v>
      </c>
      <c r="BQ49" s="30">
        <f>+AE49-'[1]Histórico Est. de Sit. Financie'!AE49</f>
        <v>0</v>
      </c>
      <c r="BR49" s="30">
        <f>+AF49-'[1]Histórico Est. de Sit. Financie'!AF49</f>
        <v>0</v>
      </c>
    </row>
    <row r="50" spans="1:70">
      <c r="A50" s="14" t="s">
        <v>27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67074.089000000007</v>
      </c>
      <c r="X50" s="18">
        <v>67074.089000000007</v>
      </c>
      <c r="Y50" s="18">
        <v>67074.089000000007</v>
      </c>
      <c r="Z50" s="18">
        <v>67074.089000000007</v>
      </c>
      <c r="AA50" s="18">
        <v>67074.089000000007</v>
      </c>
      <c r="AB50" s="18">
        <v>67074.089000000007</v>
      </c>
      <c r="AC50" s="19">
        <v>67074.08881909</v>
      </c>
      <c r="AD50" s="19">
        <v>67074.08881909</v>
      </c>
      <c r="AE50" s="19">
        <v>67074.08881909</v>
      </c>
      <c r="AF50" s="19">
        <v>67074.08881909</v>
      </c>
      <c r="AG50" s="19">
        <v>67074.08881909</v>
      </c>
      <c r="AH50" s="30" t="e">
        <f>+AG50-#REF!</f>
        <v>#REF!</v>
      </c>
      <c r="AI50" s="30" t="e">
        <f>+AF50-#REF!</f>
        <v>#REF!</v>
      </c>
      <c r="AN50" s="30">
        <f>+B50-'[1]Histórico Est. de Sit. Financie'!B50</f>
        <v>0</v>
      </c>
      <c r="AO50" s="30">
        <f>+C50-'[1]Histórico Est. de Sit. Financie'!C50</f>
        <v>0</v>
      </c>
      <c r="AP50" s="30">
        <f>+D50-'[1]Histórico Est. de Sit. Financie'!D50</f>
        <v>0</v>
      </c>
      <c r="AQ50" s="30">
        <f>+E50-'[1]Histórico Est. de Sit. Financie'!E50</f>
        <v>0</v>
      </c>
      <c r="AR50" s="30">
        <f>+F50-'[1]Histórico Est. de Sit. Financie'!F50</f>
        <v>0</v>
      </c>
      <c r="AS50" s="30">
        <f>+G50-'[1]Histórico Est. de Sit. Financie'!G50</f>
        <v>0</v>
      </c>
      <c r="AT50" s="30">
        <f>+H50-'[1]Histórico Est. de Sit. Financie'!H50</f>
        <v>0</v>
      </c>
      <c r="AU50" s="30">
        <f>+I50-'[1]Histórico Est. de Sit. Financie'!I50</f>
        <v>0</v>
      </c>
      <c r="AV50" s="30">
        <f>+J50-'[1]Histórico Est. de Sit. Financie'!J50</f>
        <v>0</v>
      </c>
      <c r="AW50" s="30">
        <f>+K50-'[1]Histórico Est. de Sit. Financie'!K50</f>
        <v>0</v>
      </c>
      <c r="AX50" s="30">
        <f>+L50-'[1]Histórico Est. de Sit. Financie'!L50</f>
        <v>0</v>
      </c>
      <c r="AY50" s="30">
        <f>+M50-'[1]Histórico Est. de Sit. Financie'!M50</f>
        <v>0</v>
      </c>
      <c r="AZ50" s="30">
        <f>+N50-'[1]Histórico Est. de Sit. Financie'!N50</f>
        <v>0</v>
      </c>
      <c r="BA50" s="30">
        <f>+O50-'[1]Histórico Est. de Sit. Financie'!O50</f>
        <v>0</v>
      </c>
      <c r="BB50" s="30">
        <f>+P50-'[1]Histórico Est. de Sit. Financie'!P50</f>
        <v>0</v>
      </c>
      <c r="BC50" s="30">
        <f>+Q50-'[1]Histórico Est. de Sit. Financie'!Q50</f>
        <v>0</v>
      </c>
      <c r="BD50" s="30">
        <f>+R50-'[1]Histórico Est. de Sit. Financie'!R50</f>
        <v>0</v>
      </c>
      <c r="BE50" s="30">
        <f>+S50-'[1]Histórico Est. de Sit. Financie'!S50</f>
        <v>0</v>
      </c>
      <c r="BF50" s="30">
        <f>+T50-'[1]Histórico Est. de Sit. Financie'!T50</f>
        <v>0</v>
      </c>
      <c r="BG50" s="30">
        <f>+U50-'[1]Histórico Est. de Sit. Financie'!U50</f>
        <v>0</v>
      </c>
      <c r="BH50" s="30">
        <f>+V50-'[1]Histórico Est. de Sit. Financie'!V50</f>
        <v>0</v>
      </c>
      <c r="BI50" s="30">
        <f>+W50-'[1]Histórico Est. de Sit. Financie'!W50</f>
        <v>0</v>
      </c>
      <c r="BJ50" s="30">
        <f>+X50-'[1]Histórico Est. de Sit. Financie'!X50</f>
        <v>0</v>
      </c>
      <c r="BK50" s="30">
        <f>+Y50-'[1]Histórico Est. de Sit. Financie'!Y50</f>
        <v>0</v>
      </c>
      <c r="BL50" s="30">
        <f>+Z50-'[1]Histórico Est. de Sit. Financie'!Z50</f>
        <v>0</v>
      </c>
      <c r="BM50" s="30">
        <f>+AA50-'[1]Histórico Est. de Sit. Financie'!AA50</f>
        <v>0</v>
      </c>
      <c r="BN50" s="30">
        <f>+AB50-'[1]Histórico Est. de Sit. Financie'!AB50</f>
        <v>0</v>
      </c>
      <c r="BO50" s="30">
        <f>+AC50-'[1]Histórico Est. de Sit. Financie'!AC50</f>
        <v>0</v>
      </c>
      <c r="BP50" s="30">
        <f>+AD50-'[1]Histórico Est. de Sit. Financie'!AD50</f>
        <v>0</v>
      </c>
      <c r="BQ50" s="30">
        <f>+AE50-'[1]Histórico Est. de Sit. Financie'!AE50</f>
        <v>0</v>
      </c>
      <c r="BR50" s="30">
        <f>+AF50-'[1]Histórico Est. de Sit. Financie'!AF50</f>
        <v>0</v>
      </c>
    </row>
    <row r="51" spans="1:70">
      <c r="A51" s="14" t="s">
        <v>53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-1943428.8601076899</v>
      </c>
      <c r="AE51" s="19">
        <v>-1943428.8601076899</v>
      </c>
      <c r="AF51" s="19">
        <v>-1943428.8601076899</v>
      </c>
      <c r="AG51" s="19">
        <v>-1943428.8601076899</v>
      </c>
      <c r="AH51" s="30" t="e">
        <f>+AG51-#REF!</f>
        <v>#REF!</v>
      </c>
      <c r="AI51" s="30" t="e">
        <f>+AF51-#REF!</f>
        <v>#REF!</v>
      </c>
      <c r="AN51" s="30">
        <f>+B51-'[1]Histórico Est. de Sit. Financie'!B51</f>
        <v>0</v>
      </c>
      <c r="AO51" s="30">
        <f>+C51-'[1]Histórico Est. de Sit. Financie'!C51</f>
        <v>0</v>
      </c>
      <c r="AP51" s="30">
        <f>+D51-'[1]Histórico Est. de Sit. Financie'!D51</f>
        <v>0</v>
      </c>
      <c r="AQ51" s="30">
        <f>+E51-'[1]Histórico Est. de Sit. Financie'!E51</f>
        <v>0</v>
      </c>
      <c r="AR51" s="30">
        <f>+F51-'[1]Histórico Est. de Sit. Financie'!F51</f>
        <v>0</v>
      </c>
      <c r="AS51" s="30">
        <f>+G51-'[1]Histórico Est. de Sit. Financie'!G51</f>
        <v>0</v>
      </c>
      <c r="AT51" s="30">
        <f>+H51-'[1]Histórico Est. de Sit. Financie'!H51</f>
        <v>0</v>
      </c>
      <c r="AU51" s="30">
        <f>+I51-'[1]Histórico Est. de Sit. Financie'!I51</f>
        <v>0</v>
      </c>
      <c r="AV51" s="30">
        <f>+J51-'[1]Histórico Est. de Sit. Financie'!J51</f>
        <v>0</v>
      </c>
      <c r="AW51" s="30">
        <f>+K51-'[1]Histórico Est. de Sit. Financie'!K51</f>
        <v>0</v>
      </c>
      <c r="AX51" s="30">
        <f>+L51-'[1]Histórico Est. de Sit. Financie'!L51</f>
        <v>0</v>
      </c>
      <c r="AY51" s="30">
        <f>+M51-'[1]Histórico Est. de Sit. Financie'!M51</f>
        <v>0</v>
      </c>
      <c r="AZ51" s="30">
        <f>+N51-'[1]Histórico Est. de Sit. Financie'!N51</f>
        <v>0</v>
      </c>
      <c r="BA51" s="30">
        <f>+O51-'[1]Histórico Est. de Sit. Financie'!O51</f>
        <v>0</v>
      </c>
      <c r="BB51" s="30">
        <f>+P51-'[1]Histórico Est. de Sit. Financie'!P51</f>
        <v>0</v>
      </c>
      <c r="BC51" s="30">
        <f>+Q51-'[1]Histórico Est. de Sit. Financie'!Q51</f>
        <v>0</v>
      </c>
      <c r="BD51" s="30">
        <f>+R51-'[1]Histórico Est. de Sit. Financie'!R51</f>
        <v>0</v>
      </c>
      <c r="BE51" s="30">
        <f>+S51-'[1]Histórico Est. de Sit. Financie'!S51</f>
        <v>0</v>
      </c>
      <c r="BF51" s="30">
        <f>+T51-'[1]Histórico Est. de Sit. Financie'!T51</f>
        <v>0</v>
      </c>
      <c r="BG51" s="30">
        <f>+U51-'[1]Histórico Est. de Sit. Financie'!U51</f>
        <v>0</v>
      </c>
      <c r="BH51" s="30">
        <f>+V51-'[1]Histórico Est. de Sit. Financie'!V51</f>
        <v>0</v>
      </c>
      <c r="BI51" s="30">
        <f>+W51-'[1]Histórico Est. de Sit. Financie'!W51</f>
        <v>0</v>
      </c>
      <c r="BJ51" s="30">
        <f>+X51-'[1]Histórico Est. de Sit. Financie'!X51</f>
        <v>0</v>
      </c>
      <c r="BK51" s="30">
        <f>+Y51-'[1]Histórico Est. de Sit. Financie'!Y51</f>
        <v>0</v>
      </c>
      <c r="BL51" s="30">
        <f>+Z51-'[1]Histórico Est. de Sit. Financie'!Z51</f>
        <v>0</v>
      </c>
      <c r="BM51" s="30">
        <f>+AA51-'[1]Histórico Est. de Sit. Financie'!AA51</f>
        <v>0</v>
      </c>
      <c r="BN51" s="30">
        <f>+AB51-'[1]Histórico Est. de Sit. Financie'!AB51</f>
        <v>0</v>
      </c>
      <c r="BO51" s="30">
        <f>+AC51-'[1]Histórico Est. de Sit. Financie'!AC51</f>
        <v>0</v>
      </c>
      <c r="BP51" s="30">
        <f>+AD51-'[1]Histórico Est. de Sit. Financie'!AD51</f>
        <v>0</v>
      </c>
      <c r="BQ51" s="30">
        <f>+AE51-'[1]Histórico Est. de Sit. Financie'!AE51</f>
        <v>0</v>
      </c>
      <c r="BR51" s="30">
        <f>+AF51-'[1]Histórico Est. de Sit. Financie'!AF51</f>
        <v>0</v>
      </c>
    </row>
    <row r="52" spans="1:70">
      <c r="A52" s="13" t="s">
        <v>28</v>
      </c>
      <c r="B52" s="18">
        <f>+SUM(B53:B56)</f>
        <v>0</v>
      </c>
      <c r="C52" s="18">
        <f t="shared" ref="C52:AE52" si="12">+SUM(C53:C56)</f>
        <v>0</v>
      </c>
      <c r="D52" s="18">
        <f t="shared" si="12"/>
        <v>0</v>
      </c>
      <c r="E52" s="18">
        <f t="shared" si="12"/>
        <v>0</v>
      </c>
      <c r="F52" s="18">
        <f t="shared" si="12"/>
        <v>0</v>
      </c>
      <c r="G52" s="18">
        <f t="shared" si="12"/>
        <v>0</v>
      </c>
      <c r="H52" s="18">
        <f t="shared" si="12"/>
        <v>0</v>
      </c>
      <c r="I52" s="18">
        <f t="shared" si="12"/>
        <v>0</v>
      </c>
      <c r="J52" s="18">
        <f t="shared" si="12"/>
        <v>0</v>
      </c>
      <c r="K52" s="18">
        <f t="shared" si="12"/>
        <v>0</v>
      </c>
      <c r="L52" s="18">
        <f t="shared" si="12"/>
        <v>0</v>
      </c>
      <c r="M52" s="18">
        <f t="shared" si="12"/>
        <v>0</v>
      </c>
      <c r="N52" s="18">
        <f t="shared" si="12"/>
        <v>0</v>
      </c>
      <c r="O52" s="18">
        <f t="shared" si="12"/>
        <v>0</v>
      </c>
      <c r="P52" s="18">
        <f t="shared" si="12"/>
        <v>0</v>
      </c>
      <c r="Q52" s="18">
        <f t="shared" si="12"/>
        <v>0</v>
      </c>
      <c r="R52" s="18">
        <f t="shared" si="12"/>
        <v>0</v>
      </c>
      <c r="S52" s="18">
        <f t="shared" si="12"/>
        <v>0</v>
      </c>
      <c r="T52" s="18">
        <f t="shared" si="12"/>
        <v>0</v>
      </c>
      <c r="U52" s="18">
        <f t="shared" si="12"/>
        <v>0</v>
      </c>
      <c r="V52" s="18">
        <f t="shared" si="12"/>
        <v>0</v>
      </c>
      <c r="W52" s="18">
        <f t="shared" si="12"/>
        <v>-109416.76300000001</v>
      </c>
      <c r="X52" s="18">
        <f t="shared" si="12"/>
        <v>-397130.79800000001</v>
      </c>
      <c r="Y52" s="18">
        <f t="shared" si="12"/>
        <v>-584462.45400000003</v>
      </c>
      <c r="Z52" s="18">
        <f t="shared" si="12"/>
        <v>-223635.24</v>
      </c>
      <c r="AA52" s="18">
        <f t="shared" si="12"/>
        <v>-342729.67200000002</v>
      </c>
      <c r="AB52" s="18">
        <f t="shared" si="12"/>
        <v>879210.12399999995</v>
      </c>
      <c r="AC52" s="18">
        <f t="shared" si="12"/>
        <v>-2087808.99702427</v>
      </c>
      <c r="AD52" s="18">
        <f t="shared" si="12"/>
        <v>-10047386.579539079</v>
      </c>
      <c r="AE52" s="18">
        <f t="shared" si="12"/>
        <v>-2325028.5329013504</v>
      </c>
      <c r="AF52" s="18">
        <f t="shared" ref="AF52:AG52" si="13">+SUM(AF53:AF56)</f>
        <v>-4678879.0185034806</v>
      </c>
      <c r="AG52" s="18">
        <f t="shared" si="13"/>
        <v>-5681731.5898235403</v>
      </c>
      <c r="AH52" s="30" t="e">
        <f>+AG52-#REF!</f>
        <v>#REF!</v>
      </c>
      <c r="AI52" s="30" t="e">
        <f>+AF52-#REF!</f>
        <v>#REF!</v>
      </c>
      <c r="AN52" s="30">
        <f>+B52-'[1]Histórico Est. de Sit. Financie'!B52</f>
        <v>0</v>
      </c>
      <c r="AO52" s="30">
        <f>+C52-'[1]Histórico Est. de Sit. Financie'!C52</f>
        <v>0</v>
      </c>
      <c r="AP52" s="30">
        <f>+D52-'[1]Histórico Est. de Sit. Financie'!D52</f>
        <v>0</v>
      </c>
      <c r="AQ52" s="30">
        <f>+E52-'[1]Histórico Est. de Sit. Financie'!E52</f>
        <v>0</v>
      </c>
      <c r="AR52" s="30">
        <f>+F52-'[1]Histórico Est. de Sit. Financie'!F52</f>
        <v>0</v>
      </c>
      <c r="AS52" s="30">
        <f>+G52-'[1]Histórico Est. de Sit. Financie'!G52</f>
        <v>0</v>
      </c>
      <c r="AT52" s="30">
        <f>+H52-'[1]Histórico Est. de Sit. Financie'!H52</f>
        <v>0</v>
      </c>
      <c r="AU52" s="30">
        <f>+I52-'[1]Histórico Est. de Sit. Financie'!I52</f>
        <v>0</v>
      </c>
      <c r="AV52" s="30">
        <f>+J52-'[1]Histórico Est. de Sit. Financie'!J52</f>
        <v>0</v>
      </c>
      <c r="AW52" s="30">
        <f>+K52-'[1]Histórico Est. de Sit. Financie'!K52</f>
        <v>0</v>
      </c>
      <c r="AX52" s="30">
        <f>+L52-'[1]Histórico Est. de Sit. Financie'!L52</f>
        <v>0</v>
      </c>
      <c r="AY52" s="30">
        <f>+M52-'[1]Histórico Est. de Sit. Financie'!M52</f>
        <v>0</v>
      </c>
      <c r="AZ52" s="30">
        <f>+N52-'[1]Histórico Est. de Sit. Financie'!N52</f>
        <v>0</v>
      </c>
      <c r="BA52" s="30">
        <f>+O52-'[1]Histórico Est. de Sit. Financie'!O52</f>
        <v>0</v>
      </c>
      <c r="BB52" s="30">
        <f>+P52-'[1]Histórico Est. de Sit. Financie'!P52</f>
        <v>0</v>
      </c>
      <c r="BC52" s="30">
        <f>+Q52-'[1]Histórico Est. de Sit. Financie'!Q52</f>
        <v>0</v>
      </c>
      <c r="BD52" s="30">
        <f>+R52-'[1]Histórico Est. de Sit. Financie'!R52</f>
        <v>0</v>
      </c>
      <c r="BE52" s="30">
        <f>+S52-'[1]Histórico Est. de Sit. Financie'!S52</f>
        <v>0</v>
      </c>
      <c r="BF52" s="30">
        <f>+T52-'[1]Histórico Est. de Sit. Financie'!T52</f>
        <v>0</v>
      </c>
      <c r="BG52" s="30">
        <f>+U52-'[1]Histórico Est. de Sit. Financie'!U52</f>
        <v>0</v>
      </c>
      <c r="BH52" s="30">
        <f>+V52-'[1]Histórico Est. de Sit. Financie'!V52</f>
        <v>0</v>
      </c>
      <c r="BI52" s="30">
        <f>+W52-'[1]Histórico Est. de Sit. Financie'!W52</f>
        <v>0</v>
      </c>
      <c r="BJ52" s="30">
        <f>+X52-'[1]Histórico Est. de Sit. Financie'!X52</f>
        <v>0</v>
      </c>
      <c r="BK52" s="30">
        <f>+Y52-'[1]Histórico Est. de Sit. Financie'!Y52</f>
        <v>0</v>
      </c>
      <c r="BL52" s="30">
        <f>+Z52-'[1]Histórico Est. de Sit. Financie'!Z52</f>
        <v>0</v>
      </c>
      <c r="BM52" s="30">
        <f>+AA52-'[1]Histórico Est. de Sit. Financie'!AA52</f>
        <v>0</v>
      </c>
      <c r="BN52" s="30">
        <f>+AB52-'[1]Histórico Est. de Sit. Financie'!AB52</f>
        <v>0</v>
      </c>
      <c r="BO52" s="30">
        <f>+AC52-'[1]Histórico Est. de Sit. Financie'!AC52</f>
        <v>0</v>
      </c>
      <c r="BP52" s="30">
        <f>+AD52-'[1]Histórico Est. de Sit. Financie'!AD52</f>
        <v>0</v>
      </c>
      <c r="BQ52" s="30">
        <f>+AE52-'[1]Histórico Est. de Sit. Financie'!AE52</f>
        <v>0</v>
      </c>
      <c r="BR52" s="30">
        <f>+AF52-'[1]Histórico Est. de Sit. Financie'!AF52</f>
        <v>0</v>
      </c>
    </row>
    <row r="53" spans="1:70">
      <c r="A53" s="14" t="s">
        <v>37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-109416.76300000001</v>
      </c>
      <c r="X53" s="20">
        <v>-397130.79800000001</v>
      </c>
      <c r="Y53" s="20">
        <v>-584462.45400000003</v>
      </c>
      <c r="Z53" s="20">
        <v>-514291.39600000001</v>
      </c>
      <c r="AA53" s="20">
        <v>-849285.87600000005</v>
      </c>
      <c r="AB53" s="20">
        <v>-843183.63</v>
      </c>
      <c r="AC53" s="19">
        <v>-844993.92197413999</v>
      </c>
      <c r="AD53" s="19">
        <v>-845040.21953105007</v>
      </c>
      <c r="AE53" s="19">
        <v>-843065.57514497999</v>
      </c>
      <c r="AF53" s="19">
        <v>-844927.13207577006</v>
      </c>
      <c r="AG53" s="10">
        <v>-846747.12696035998</v>
      </c>
      <c r="AH53" s="30" t="e">
        <f>+AG53-#REF!</f>
        <v>#REF!</v>
      </c>
      <c r="AI53" s="30" t="e">
        <f>+AF53-#REF!</f>
        <v>#REF!</v>
      </c>
      <c r="AN53" s="30">
        <f>+B53-'[1]Histórico Est. de Sit. Financie'!B53</f>
        <v>0</v>
      </c>
      <c r="AO53" s="30">
        <f>+C53-'[1]Histórico Est. de Sit. Financie'!C53</f>
        <v>0</v>
      </c>
      <c r="AP53" s="30">
        <f>+D53-'[1]Histórico Est. de Sit. Financie'!D53</f>
        <v>0</v>
      </c>
      <c r="AQ53" s="30">
        <f>+E53-'[1]Histórico Est. de Sit. Financie'!E53</f>
        <v>0</v>
      </c>
      <c r="AR53" s="30">
        <f>+F53-'[1]Histórico Est. de Sit. Financie'!F53</f>
        <v>0</v>
      </c>
      <c r="AS53" s="30">
        <f>+G53-'[1]Histórico Est. de Sit. Financie'!G53</f>
        <v>0</v>
      </c>
      <c r="AT53" s="30">
        <f>+H53-'[1]Histórico Est. de Sit. Financie'!H53</f>
        <v>0</v>
      </c>
      <c r="AU53" s="30">
        <f>+I53-'[1]Histórico Est. de Sit. Financie'!I53</f>
        <v>0</v>
      </c>
      <c r="AV53" s="30">
        <f>+J53-'[1]Histórico Est. de Sit. Financie'!J53</f>
        <v>0</v>
      </c>
      <c r="AW53" s="30">
        <f>+K53-'[1]Histórico Est. de Sit. Financie'!K53</f>
        <v>0</v>
      </c>
      <c r="AX53" s="30">
        <f>+L53-'[1]Histórico Est. de Sit. Financie'!L53</f>
        <v>0</v>
      </c>
      <c r="AY53" s="30">
        <f>+M53-'[1]Histórico Est. de Sit. Financie'!M53</f>
        <v>0</v>
      </c>
      <c r="AZ53" s="30">
        <f>+N53-'[1]Histórico Est. de Sit. Financie'!N53</f>
        <v>0</v>
      </c>
      <c r="BA53" s="30">
        <f>+O53-'[1]Histórico Est. de Sit. Financie'!O53</f>
        <v>0</v>
      </c>
      <c r="BB53" s="30">
        <f>+P53-'[1]Histórico Est. de Sit. Financie'!P53</f>
        <v>0</v>
      </c>
      <c r="BC53" s="30">
        <f>+Q53-'[1]Histórico Est. de Sit. Financie'!Q53</f>
        <v>0</v>
      </c>
      <c r="BD53" s="30">
        <f>+R53-'[1]Histórico Est. de Sit. Financie'!R53</f>
        <v>0</v>
      </c>
      <c r="BE53" s="30">
        <f>+S53-'[1]Histórico Est. de Sit. Financie'!S53</f>
        <v>0</v>
      </c>
      <c r="BF53" s="30">
        <f>+T53-'[1]Histórico Est. de Sit. Financie'!T53</f>
        <v>0</v>
      </c>
      <c r="BG53" s="30">
        <f>+U53-'[1]Histórico Est. de Sit. Financie'!U53</f>
        <v>0</v>
      </c>
      <c r="BH53" s="30">
        <f>+V53-'[1]Histórico Est. de Sit. Financie'!V53</f>
        <v>0</v>
      </c>
      <c r="BI53" s="30">
        <f>+W53-'[1]Histórico Est. de Sit. Financie'!W53</f>
        <v>0</v>
      </c>
      <c r="BJ53" s="30">
        <f>+X53-'[1]Histórico Est. de Sit. Financie'!X53</f>
        <v>0</v>
      </c>
      <c r="BK53" s="30">
        <f>+Y53-'[1]Histórico Est. de Sit. Financie'!Y53</f>
        <v>0</v>
      </c>
      <c r="BL53" s="30">
        <f>+Z53-'[1]Histórico Est. de Sit. Financie'!Z53</f>
        <v>0</v>
      </c>
      <c r="BM53" s="30">
        <f>+AA53-'[1]Histórico Est. de Sit. Financie'!AA53</f>
        <v>0</v>
      </c>
      <c r="BN53" s="30">
        <f>+AB53-'[1]Histórico Est. de Sit. Financie'!AB53</f>
        <v>0</v>
      </c>
      <c r="BO53" s="30">
        <f>+AC53-'[1]Histórico Est. de Sit. Financie'!AC53</f>
        <v>0</v>
      </c>
      <c r="BP53" s="30">
        <f>+AD53-'[1]Histórico Est. de Sit. Financie'!AD53</f>
        <v>0</v>
      </c>
      <c r="BQ53" s="30">
        <f>+AE53-'[1]Histórico Est. de Sit. Financie'!AE53</f>
        <v>0</v>
      </c>
      <c r="BR53" s="30">
        <f>+AF53-'[1]Histórico Est. de Sit. Financie'!AF53</f>
        <v>0</v>
      </c>
    </row>
    <row r="54" spans="1:70">
      <c r="A54" s="14" t="s">
        <v>38</v>
      </c>
      <c r="B54" s="20"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290656.15600000002</v>
      </c>
      <c r="AA54" s="20">
        <v>506556.20400000003</v>
      </c>
      <c r="AB54" s="20">
        <v>1616106.027</v>
      </c>
      <c r="AC54" s="19">
        <v>-1252703.6248613701</v>
      </c>
      <c r="AD54" s="19">
        <v>-7301816.5956078097</v>
      </c>
      <c r="AE54" s="19">
        <v>-1078381.2385173701</v>
      </c>
      <c r="AF54" s="19">
        <v>-3065077.17508743</v>
      </c>
      <c r="AG54" s="10">
        <v>-4634973.86130122</v>
      </c>
      <c r="AH54" s="30" t="e">
        <f>+AG54-#REF!</f>
        <v>#REF!</v>
      </c>
      <c r="AI54" s="30" t="e">
        <f>+AF54-#REF!</f>
        <v>#REF!</v>
      </c>
      <c r="AN54" s="30">
        <f>+B54-'[1]Histórico Est. de Sit. Financie'!B54</f>
        <v>0</v>
      </c>
      <c r="AO54" s="30">
        <f>+C54-'[1]Histórico Est. de Sit. Financie'!C54</f>
        <v>0</v>
      </c>
      <c r="AP54" s="30">
        <f>+D54-'[1]Histórico Est. de Sit. Financie'!D54</f>
        <v>0</v>
      </c>
      <c r="AQ54" s="30">
        <f>+E54-'[1]Histórico Est. de Sit. Financie'!E54</f>
        <v>0</v>
      </c>
      <c r="AR54" s="30">
        <f>+F54-'[1]Histórico Est. de Sit. Financie'!F54</f>
        <v>0</v>
      </c>
      <c r="AS54" s="30">
        <f>+G54-'[1]Histórico Est. de Sit. Financie'!G54</f>
        <v>0</v>
      </c>
      <c r="AT54" s="30">
        <f>+H54-'[1]Histórico Est. de Sit. Financie'!H54</f>
        <v>0</v>
      </c>
      <c r="AU54" s="30">
        <f>+I54-'[1]Histórico Est. de Sit. Financie'!I54</f>
        <v>0</v>
      </c>
      <c r="AV54" s="30">
        <f>+J54-'[1]Histórico Est. de Sit. Financie'!J54</f>
        <v>0</v>
      </c>
      <c r="AW54" s="30">
        <f>+K54-'[1]Histórico Est. de Sit. Financie'!K54</f>
        <v>0</v>
      </c>
      <c r="AX54" s="30">
        <f>+L54-'[1]Histórico Est. de Sit. Financie'!L54</f>
        <v>0</v>
      </c>
      <c r="AY54" s="30">
        <f>+M54-'[1]Histórico Est. de Sit. Financie'!M54</f>
        <v>0</v>
      </c>
      <c r="AZ54" s="30">
        <f>+N54-'[1]Histórico Est. de Sit. Financie'!N54</f>
        <v>0</v>
      </c>
      <c r="BA54" s="30">
        <f>+O54-'[1]Histórico Est. de Sit. Financie'!O54</f>
        <v>0</v>
      </c>
      <c r="BB54" s="30">
        <f>+P54-'[1]Histórico Est. de Sit. Financie'!P54</f>
        <v>0</v>
      </c>
      <c r="BC54" s="30">
        <f>+Q54-'[1]Histórico Est. de Sit. Financie'!Q54</f>
        <v>0</v>
      </c>
      <c r="BD54" s="30">
        <f>+R54-'[1]Histórico Est. de Sit. Financie'!R54</f>
        <v>0</v>
      </c>
      <c r="BE54" s="30">
        <f>+S54-'[1]Histórico Est. de Sit. Financie'!S54</f>
        <v>0</v>
      </c>
      <c r="BF54" s="30">
        <f>+T54-'[1]Histórico Est. de Sit. Financie'!T54</f>
        <v>0</v>
      </c>
      <c r="BG54" s="30">
        <f>+U54-'[1]Histórico Est. de Sit. Financie'!U54</f>
        <v>0</v>
      </c>
      <c r="BH54" s="30">
        <f>+V54-'[1]Histórico Est. de Sit. Financie'!V54</f>
        <v>0</v>
      </c>
      <c r="BI54" s="30">
        <f>+W54-'[1]Histórico Est. de Sit. Financie'!W54</f>
        <v>0</v>
      </c>
      <c r="BJ54" s="30">
        <f>+X54-'[1]Histórico Est. de Sit. Financie'!X54</f>
        <v>0</v>
      </c>
      <c r="BK54" s="30">
        <f>+Y54-'[1]Histórico Est. de Sit. Financie'!Y54</f>
        <v>0</v>
      </c>
      <c r="BL54" s="30">
        <f>+Z54-'[1]Histórico Est. de Sit. Financie'!Z54</f>
        <v>0</v>
      </c>
      <c r="BM54" s="30">
        <f>+AA54-'[1]Histórico Est. de Sit. Financie'!AA54</f>
        <v>0</v>
      </c>
      <c r="BN54" s="30">
        <f>+AB54-'[1]Histórico Est. de Sit. Financie'!AB54</f>
        <v>0</v>
      </c>
      <c r="BO54" s="30">
        <f>+AC54-'[1]Histórico Est. de Sit. Financie'!AC54</f>
        <v>0</v>
      </c>
      <c r="BP54" s="30">
        <f>+AD54-'[1]Histórico Est. de Sit. Financie'!AD54</f>
        <v>0</v>
      </c>
      <c r="BQ54" s="30">
        <f>+AE54-'[1]Histórico Est. de Sit. Financie'!AE54</f>
        <v>0</v>
      </c>
      <c r="BR54" s="30">
        <f>+AF54-'[1]Histórico Est. de Sit. Financie'!AF54</f>
        <v>0</v>
      </c>
    </row>
    <row r="55" spans="1:70">
      <c r="A55" s="14" t="s">
        <v>39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3">
        <v>0</v>
      </c>
      <c r="AB55" s="20">
        <v>106287.727</v>
      </c>
      <c r="AC55" s="19">
        <v>9888.5498112400001</v>
      </c>
      <c r="AD55" s="19">
        <v>-703.79926062000004</v>
      </c>
      <c r="AE55" s="19">
        <v>0</v>
      </c>
      <c r="AF55" s="19">
        <v>0</v>
      </c>
      <c r="AG55" s="19">
        <v>0</v>
      </c>
      <c r="AH55" s="30" t="e">
        <f>+AG55-#REF!</f>
        <v>#REF!</v>
      </c>
      <c r="AI55" s="30" t="e">
        <f>+AF55-#REF!</f>
        <v>#REF!</v>
      </c>
      <c r="AN55" s="30">
        <f>+B55-'[1]Histórico Est. de Sit. Financie'!B55</f>
        <v>0</v>
      </c>
      <c r="AO55" s="30">
        <f>+C55-'[1]Histórico Est. de Sit. Financie'!C55</f>
        <v>0</v>
      </c>
      <c r="AP55" s="30">
        <f>+D55-'[1]Histórico Est. de Sit. Financie'!D55</f>
        <v>0</v>
      </c>
      <c r="AQ55" s="30">
        <f>+E55-'[1]Histórico Est. de Sit. Financie'!E55</f>
        <v>0</v>
      </c>
      <c r="AR55" s="30">
        <f>+F55-'[1]Histórico Est. de Sit. Financie'!F55</f>
        <v>0</v>
      </c>
      <c r="AS55" s="30">
        <f>+G55-'[1]Histórico Est. de Sit. Financie'!G55</f>
        <v>0</v>
      </c>
      <c r="AT55" s="30">
        <f>+H55-'[1]Histórico Est. de Sit. Financie'!H55</f>
        <v>0</v>
      </c>
      <c r="AU55" s="30">
        <f>+I55-'[1]Histórico Est. de Sit. Financie'!I55</f>
        <v>0</v>
      </c>
      <c r="AV55" s="30">
        <f>+J55-'[1]Histórico Est. de Sit. Financie'!J55</f>
        <v>0</v>
      </c>
      <c r="AW55" s="30">
        <f>+K55-'[1]Histórico Est. de Sit. Financie'!K55</f>
        <v>0</v>
      </c>
      <c r="AX55" s="30">
        <f>+L55-'[1]Histórico Est. de Sit. Financie'!L55</f>
        <v>0</v>
      </c>
      <c r="AY55" s="30">
        <f>+M55-'[1]Histórico Est. de Sit. Financie'!M55</f>
        <v>0</v>
      </c>
      <c r="AZ55" s="30">
        <f>+N55-'[1]Histórico Est. de Sit. Financie'!N55</f>
        <v>0</v>
      </c>
      <c r="BA55" s="30">
        <f>+O55-'[1]Histórico Est. de Sit. Financie'!O55</f>
        <v>0</v>
      </c>
      <c r="BB55" s="30">
        <f>+P55-'[1]Histórico Est. de Sit. Financie'!P55</f>
        <v>0</v>
      </c>
      <c r="BC55" s="30">
        <f>+Q55-'[1]Histórico Est. de Sit. Financie'!Q55</f>
        <v>0</v>
      </c>
      <c r="BD55" s="30">
        <f>+R55-'[1]Histórico Est. de Sit. Financie'!R55</f>
        <v>0</v>
      </c>
      <c r="BE55" s="30">
        <f>+S55-'[1]Histórico Est. de Sit. Financie'!S55</f>
        <v>0</v>
      </c>
      <c r="BF55" s="30">
        <f>+T55-'[1]Histórico Est. de Sit. Financie'!T55</f>
        <v>0</v>
      </c>
      <c r="BG55" s="30">
        <f>+U55-'[1]Histórico Est. de Sit. Financie'!U55</f>
        <v>0</v>
      </c>
      <c r="BH55" s="30">
        <f>+V55-'[1]Histórico Est. de Sit. Financie'!V55</f>
        <v>0</v>
      </c>
      <c r="BI55" s="30">
        <f>+W55-'[1]Histórico Est. de Sit. Financie'!W55</f>
        <v>0</v>
      </c>
      <c r="BJ55" s="30">
        <f>+X55-'[1]Histórico Est. de Sit. Financie'!X55</f>
        <v>0</v>
      </c>
      <c r="BK55" s="30">
        <f>+Y55-'[1]Histórico Est. de Sit. Financie'!Y55</f>
        <v>0</v>
      </c>
      <c r="BL55" s="30">
        <f>+Z55-'[1]Histórico Est. de Sit. Financie'!Z55</f>
        <v>0</v>
      </c>
      <c r="BM55" s="30">
        <f>+AA55-'[1]Histórico Est. de Sit. Financie'!AA55</f>
        <v>0</v>
      </c>
      <c r="BN55" s="30">
        <f>+AB55-'[1]Histórico Est. de Sit. Financie'!AB55</f>
        <v>0</v>
      </c>
      <c r="BO55" s="30">
        <f>+AC55-'[1]Histórico Est. de Sit. Financie'!AC55</f>
        <v>0</v>
      </c>
      <c r="BP55" s="30">
        <f>+AD55-'[1]Histórico Est. de Sit. Financie'!AD55</f>
        <v>0</v>
      </c>
      <c r="BQ55" s="30">
        <f>+AE55-'[1]Histórico Est. de Sit. Financie'!AE55</f>
        <v>0</v>
      </c>
      <c r="BR55" s="30">
        <f>+AF55-'[1]Histórico Est. de Sit. Financie'!AF55</f>
        <v>0</v>
      </c>
    </row>
    <row r="56" spans="1:70">
      <c r="A56" s="14" t="s">
        <v>42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3">
        <v>0</v>
      </c>
      <c r="AB56" s="20">
        <v>0</v>
      </c>
      <c r="AC56" s="19">
        <v>0</v>
      </c>
      <c r="AD56" s="19">
        <v>-1899825.9651396</v>
      </c>
      <c r="AE56" s="19">
        <v>-403581.719239</v>
      </c>
      <c r="AF56" s="19">
        <v>-768874.71134028002</v>
      </c>
      <c r="AG56" s="19">
        <v>-200010.60156195998</v>
      </c>
      <c r="AH56" s="30" t="e">
        <f>+AG56-#REF!</f>
        <v>#REF!</v>
      </c>
      <c r="AI56" s="30" t="e">
        <f>+AF56-#REF!</f>
        <v>#REF!</v>
      </c>
      <c r="AN56" s="30">
        <f>+B56-'[1]Histórico Est. de Sit. Financie'!B56</f>
        <v>0</v>
      </c>
      <c r="AO56" s="30">
        <f>+C56-'[1]Histórico Est. de Sit. Financie'!C56</f>
        <v>0</v>
      </c>
      <c r="AP56" s="30">
        <f>+D56-'[1]Histórico Est. de Sit. Financie'!D56</f>
        <v>0</v>
      </c>
      <c r="AQ56" s="30">
        <f>+E56-'[1]Histórico Est. de Sit. Financie'!E56</f>
        <v>0</v>
      </c>
      <c r="AR56" s="30">
        <f>+F56-'[1]Histórico Est. de Sit. Financie'!F56</f>
        <v>0</v>
      </c>
      <c r="AS56" s="30">
        <f>+G56-'[1]Histórico Est. de Sit. Financie'!G56</f>
        <v>0</v>
      </c>
      <c r="AT56" s="30">
        <f>+H56-'[1]Histórico Est. de Sit. Financie'!H56</f>
        <v>0</v>
      </c>
      <c r="AU56" s="30">
        <f>+I56-'[1]Histórico Est. de Sit. Financie'!I56</f>
        <v>0</v>
      </c>
      <c r="AV56" s="30">
        <f>+J56-'[1]Histórico Est. de Sit. Financie'!J56</f>
        <v>0</v>
      </c>
      <c r="AW56" s="30">
        <f>+K56-'[1]Histórico Est. de Sit. Financie'!K56</f>
        <v>0</v>
      </c>
      <c r="AX56" s="30">
        <f>+L56-'[1]Histórico Est. de Sit. Financie'!L56</f>
        <v>0</v>
      </c>
      <c r="AY56" s="30">
        <f>+M56-'[1]Histórico Est. de Sit. Financie'!M56</f>
        <v>0</v>
      </c>
      <c r="AZ56" s="30">
        <f>+N56-'[1]Histórico Est. de Sit. Financie'!N56</f>
        <v>0</v>
      </c>
      <c r="BA56" s="30">
        <f>+O56-'[1]Histórico Est. de Sit. Financie'!O56</f>
        <v>0</v>
      </c>
      <c r="BB56" s="30">
        <f>+P56-'[1]Histórico Est. de Sit. Financie'!P56</f>
        <v>0</v>
      </c>
      <c r="BC56" s="30">
        <f>+Q56-'[1]Histórico Est. de Sit. Financie'!Q56</f>
        <v>0</v>
      </c>
      <c r="BD56" s="30">
        <f>+R56-'[1]Histórico Est. de Sit. Financie'!R56</f>
        <v>0</v>
      </c>
      <c r="BE56" s="30">
        <f>+S56-'[1]Histórico Est. de Sit. Financie'!S56</f>
        <v>0</v>
      </c>
      <c r="BF56" s="30">
        <f>+T56-'[1]Histórico Est. de Sit. Financie'!T56</f>
        <v>0</v>
      </c>
      <c r="BG56" s="30">
        <f>+U56-'[1]Histórico Est. de Sit. Financie'!U56</f>
        <v>0</v>
      </c>
      <c r="BH56" s="30">
        <f>+V56-'[1]Histórico Est. de Sit. Financie'!V56</f>
        <v>0</v>
      </c>
      <c r="BI56" s="30">
        <f>+W56-'[1]Histórico Est. de Sit. Financie'!W56</f>
        <v>0</v>
      </c>
      <c r="BJ56" s="30">
        <f>+X56-'[1]Histórico Est. de Sit. Financie'!X56</f>
        <v>0</v>
      </c>
      <c r="BK56" s="30">
        <f>+Y56-'[1]Histórico Est. de Sit. Financie'!Y56</f>
        <v>0</v>
      </c>
      <c r="BL56" s="30">
        <f>+Z56-'[1]Histórico Est. de Sit. Financie'!Z56</f>
        <v>0</v>
      </c>
      <c r="BM56" s="30">
        <f>+AA56-'[1]Histórico Est. de Sit. Financie'!AA56</f>
        <v>0</v>
      </c>
      <c r="BN56" s="30">
        <f>+AB56-'[1]Histórico Est. de Sit. Financie'!AB56</f>
        <v>0</v>
      </c>
      <c r="BO56" s="30">
        <f>+AC56-'[1]Histórico Est. de Sit. Financie'!AC56</f>
        <v>0</v>
      </c>
      <c r="BP56" s="30">
        <f>+AD56-'[1]Histórico Est. de Sit. Financie'!AD56</f>
        <v>0</v>
      </c>
      <c r="BQ56" s="30">
        <f>+AE56-'[1]Histórico Est. de Sit. Financie'!AE56</f>
        <v>0</v>
      </c>
      <c r="BR56" s="30">
        <f>+AF56-'[1]Histórico Est. de Sit. Financie'!AF56</f>
        <v>0</v>
      </c>
    </row>
    <row r="57" spans="1:70">
      <c r="A57" s="13" t="s">
        <v>29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-153495.663</v>
      </c>
      <c r="X57" s="18">
        <v>-153495.663</v>
      </c>
      <c r="Y57" s="18">
        <v>-122796.53</v>
      </c>
      <c r="Z57" s="18">
        <v>-122796.53</v>
      </c>
      <c r="AA57" s="18">
        <v>-92097.398000000001</v>
      </c>
      <c r="AB57" s="18">
        <v>-61398.264999999999</v>
      </c>
      <c r="AC57" s="19">
        <v>-30699.13258238</v>
      </c>
      <c r="AD57" s="19">
        <v>0</v>
      </c>
      <c r="AE57" s="19">
        <v>0</v>
      </c>
      <c r="AF57" s="19">
        <v>0</v>
      </c>
      <c r="AG57" s="19">
        <v>0</v>
      </c>
      <c r="AH57" s="30" t="e">
        <f>+AG57-#REF!</f>
        <v>#REF!</v>
      </c>
      <c r="AI57" s="30" t="e">
        <f>+AF57-#REF!</f>
        <v>#REF!</v>
      </c>
      <c r="AN57" s="30">
        <f>+B57-'[1]Histórico Est. de Sit. Financie'!B57</f>
        <v>0</v>
      </c>
      <c r="AO57" s="30">
        <f>+C57-'[1]Histórico Est. de Sit. Financie'!C57</f>
        <v>0</v>
      </c>
      <c r="AP57" s="30">
        <f>+D57-'[1]Histórico Est. de Sit. Financie'!D57</f>
        <v>0</v>
      </c>
      <c r="AQ57" s="30">
        <f>+E57-'[1]Histórico Est. de Sit. Financie'!E57</f>
        <v>0</v>
      </c>
      <c r="AR57" s="30">
        <f>+F57-'[1]Histórico Est. de Sit. Financie'!F57</f>
        <v>0</v>
      </c>
      <c r="AS57" s="30">
        <f>+G57-'[1]Histórico Est. de Sit. Financie'!G57</f>
        <v>0</v>
      </c>
      <c r="AT57" s="30">
        <f>+H57-'[1]Histórico Est. de Sit. Financie'!H57</f>
        <v>0</v>
      </c>
      <c r="AU57" s="30">
        <f>+I57-'[1]Histórico Est. de Sit. Financie'!I57</f>
        <v>0</v>
      </c>
      <c r="AV57" s="30">
        <f>+J57-'[1]Histórico Est. de Sit. Financie'!J57</f>
        <v>0</v>
      </c>
      <c r="AW57" s="30">
        <f>+K57-'[1]Histórico Est. de Sit. Financie'!K57</f>
        <v>0</v>
      </c>
      <c r="AX57" s="30">
        <f>+L57-'[1]Histórico Est. de Sit. Financie'!L57</f>
        <v>0</v>
      </c>
      <c r="AY57" s="30">
        <f>+M57-'[1]Histórico Est. de Sit. Financie'!M57</f>
        <v>0</v>
      </c>
      <c r="AZ57" s="30">
        <f>+N57-'[1]Histórico Est. de Sit. Financie'!N57</f>
        <v>0</v>
      </c>
      <c r="BA57" s="30">
        <f>+O57-'[1]Histórico Est. de Sit. Financie'!O57</f>
        <v>0</v>
      </c>
      <c r="BB57" s="30">
        <f>+P57-'[1]Histórico Est. de Sit. Financie'!P57</f>
        <v>0</v>
      </c>
      <c r="BC57" s="30">
        <f>+Q57-'[1]Histórico Est. de Sit. Financie'!Q57</f>
        <v>0</v>
      </c>
      <c r="BD57" s="30">
        <f>+R57-'[1]Histórico Est. de Sit. Financie'!R57</f>
        <v>0</v>
      </c>
      <c r="BE57" s="30">
        <f>+S57-'[1]Histórico Est. de Sit. Financie'!S57</f>
        <v>0</v>
      </c>
      <c r="BF57" s="30">
        <f>+T57-'[1]Histórico Est. de Sit. Financie'!T57</f>
        <v>0</v>
      </c>
      <c r="BG57" s="30">
        <f>+U57-'[1]Histórico Est. de Sit. Financie'!U57</f>
        <v>0</v>
      </c>
      <c r="BH57" s="30">
        <f>+V57-'[1]Histórico Est. de Sit. Financie'!V57</f>
        <v>0</v>
      </c>
      <c r="BI57" s="30">
        <f>+W57-'[1]Histórico Est. de Sit. Financie'!W57</f>
        <v>0</v>
      </c>
      <c r="BJ57" s="30">
        <f>+X57-'[1]Histórico Est. de Sit. Financie'!X57</f>
        <v>0</v>
      </c>
      <c r="BK57" s="30">
        <f>+Y57-'[1]Histórico Est. de Sit. Financie'!Y57</f>
        <v>0</v>
      </c>
      <c r="BL57" s="30">
        <f>+Z57-'[1]Histórico Est. de Sit. Financie'!Z57</f>
        <v>0</v>
      </c>
      <c r="BM57" s="30">
        <f>+AA57-'[1]Histórico Est. de Sit. Financie'!AA57</f>
        <v>0</v>
      </c>
      <c r="BN57" s="30">
        <f>+AB57-'[1]Histórico Est. de Sit. Financie'!AB57</f>
        <v>0</v>
      </c>
      <c r="BO57" s="30">
        <f>+AC57-'[1]Histórico Est. de Sit. Financie'!AC57</f>
        <v>0</v>
      </c>
      <c r="BP57" s="30">
        <f>+AD57-'[1]Histórico Est. de Sit. Financie'!AD57</f>
        <v>0</v>
      </c>
      <c r="BQ57" s="30">
        <f>+AE57-'[1]Histórico Est. de Sit. Financie'!AE57</f>
        <v>0</v>
      </c>
      <c r="BR57" s="30">
        <f>+AF57-'[1]Histórico Est. de Sit. Financie'!AF57</f>
        <v>0</v>
      </c>
    </row>
    <row r="58" spans="1:70">
      <c r="A58" s="13" t="s">
        <v>30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-511587.05600000004</v>
      </c>
      <c r="AA58" s="18">
        <v>-347273.78700000001</v>
      </c>
      <c r="AB58" s="18">
        <v>-242327.97200000001</v>
      </c>
      <c r="AC58" s="19">
        <v>-187907.60827365</v>
      </c>
      <c r="AD58" s="19">
        <v>119641.931</v>
      </c>
      <c r="AE58" s="19">
        <v>0</v>
      </c>
      <c r="AF58" s="19">
        <v>0</v>
      </c>
      <c r="AG58" s="19">
        <v>0</v>
      </c>
      <c r="AH58" s="30" t="e">
        <f>+AG58-#REF!</f>
        <v>#REF!</v>
      </c>
      <c r="AI58" s="30" t="e">
        <f>+AF58-#REF!</f>
        <v>#REF!</v>
      </c>
      <c r="AN58" s="30">
        <f>+B58-'[1]Histórico Est. de Sit. Financie'!B58</f>
        <v>0</v>
      </c>
      <c r="AO58" s="30">
        <f>+C58-'[1]Histórico Est. de Sit. Financie'!C58</f>
        <v>0</v>
      </c>
      <c r="AP58" s="30">
        <f>+D58-'[1]Histórico Est. de Sit. Financie'!D58</f>
        <v>0</v>
      </c>
      <c r="AQ58" s="30">
        <f>+E58-'[1]Histórico Est. de Sit. Financie'!E58</f>
        <v>0</v>
      </c>
      <c r="AR58" s="30">
        <f>+F58-'[1]Histórico Est. de Sit. Financie'!F58</f>
        <v>0</v>
      </c>
      <c r="AS58" s="30">
        <f>+G58-'[1]Histórico Est. de Sit. Financie'!G58</f>
        <v>0</v>
      </c>
      <c r="AT58" s="30">
        <f>+H58-'[1]Histórico Est. de Sit. Financie'!H58</f>
        <v>0</v>
      </c>
      <c r="AU58" s="30">
        <f>+I58-'[1]Histórico Est. de Sit. Financie'!I58</f>
        <v>0</v>
      </c>
      <c r="AV58" s="30">
        <f>+J58-'[1]Histórico Est. de Sit. Financie'!J58</f>
        <v>0</v>
      </c>
      <c r="AW58" s="30">
        <f>+K58-'[1]Histórico Est. de Sit. Financie'!K58</f>
        <v>0</v>
      </c>
      <c r="AX58" s="30">
        <f>+L58-'[1]Histórico Est. de Sit. Financie'!L58</f>
        <v>0</v>
      </c>
      <c r="AY58" s="30">
        <f>+M58-'[1]Histórico Est. de Sit. Financie'!M58</f>
        <v>0</v>
      </c>
      <c r="AZ58" s="30">
        <f>+N58-'[1]Histórico Est. de Sit. Financie'!N58</f>
        <v>0</v>
      </c>
      <c r="BA58" s="30">
        <f>+O58-'[1]Histórico Est. de Sit. Financie'!O58</f>
        <v>0</v>
      </c>
      <c r="BB58" s="30">
        <f>+P58-'[1]Histórico Est. de Sit. Financie'!P58</f>
        <v>0</v>
      </c>
      <c r="BC58" s="30">
        <f>+Q58-'[1]Histórico Est. de Sit. Financie'!Q58</f>
        <v>0</v>
      </c>
      <c r="BD58" s="30">
        <f>+R58-'[1]Histórico Est. de Sit. Financie'!R58</f>
        <v>0</v>
      </c>
      <c r="BE58" s="30">
        <f>+S58-'[1]Histórico Est. de Sit. Financie'!S58</f>
        <v>0</v>
      </c>
      <c r="BF58" s="30">
        <f>+T58-'[1]Histórico Est. de Sit. Financie'!T58</f>
        <v>0</v>
      </c>
      <c r="BG58" s="30">
        <f>+U58-'[1]Histórico Est. de Sit. Financie'!U58</f>
        <v>0</v>
      </c>
      <c r="BH58" s="30">
        <f>+V58-'[1]Histórico Est. de Sit. Financie'!V58</f>
        <v>0</v>
      </c>
      <c r="BI58" s="30">
        <f>+W58-'[1]Histórico Est. de Sit. Financie'!W58</f>
        <v>0</v>
      </c>
      <c r="BJ58" s="30">
        <f>+X58-'[1]Histórico Est. de Sit. Financie'!X58</f>
        <v>0</v>
      </c>
      <c r="BK58" s="30">
        <f>+Y58-'[1]Histórico Est. de Sit. Financie'!Y58</f>
        <v>0</v>
      </c>
      <c r="BL58" s="30">
        <f>+Z58-'[1]Histórico Est. de Sit. Financie'!Z58</f>
        <v>0</v>
      </c>
      <c r="BM58" s="30">
        <f>+AA58-'[1]Histórico Est. de Sit. Financie'!AA58</f>
        <v>0</v>
      </c>
      <c r="BN58" s="30">
        <f>+AB58-'[1]Histórico Est. de Sit. Financie'!AB58</f>
        <v>0</v>
      </c>
      <c r="BO58" s="30">
        <f>+AC58-'[1]Histórico Est. de Sit. Financie'!AC58</f>
        <v>0</v>
      </c>
      <c r="BP58" s="30">
        <f>+AD58-'[1]Histórico Est. de Sit. Financie'!AD58</f>
        <v>0</v>
      </c>
      <c r="BQ58" s="30">
        <f>+AE58-'[1]Histórico Est. de Sit. Financie'!AE58</f>
        <v>0</v>
      </c>
      <c r="BR58" s="30">
        <f>+AF58-'[1]Histórico Est. de Sit. Financie'!AF58</f>
        <v>0</v>
      </c>
    </row>
    <row r="59" spans="1:70">
      <c r="A59" s="13" t="s">
        <v>31</v>
      </c>
      <c r="B59" s="18">
        <v>-57072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30" t="e">
        <f>+AG59-#REF!</f>
        <v>#REF!</v>
      </c>
      <c r="AI59" s="30" t="e">
        <f>+AF59-#REF!</f>
        <v>#REF!</v>
      </c>
      <c r="AN59" s="30">
        <f>+B59-'[1]Histórico Est. de Sit. Financie'!B59</f>
        <v>0</v>
      </c>
      <c r="AO59" s="30">
        <f>+C59-'[1]Histórico Est. de Sit. Financie'!C59</f>
        <v>0</v>
      </c>
      <c r="AP59" s="30">
        <f>+D59-'[1]Histórico Est. de Sit. Financie'!D59</f>
        <v>0</v>
      </c>
      <c r="AQ59" s="30">
        <f>+E59-'[1]Histórico Est. de Sit. Financie'!E59</f>
        <v>0</v>
      </c>
      <c r="AR59" s="30">
        <f>+F59-'[1]Histórico Est. de Sit. Financie'!F59</f>
        <v>0</v>
      </c>
      <c r="AS59" s="30">
        <f>+G59-'[1]Histórico Est. de Sit. Financie'!G59</f>
        <v>0</v>
      </c>
      <c r="AT59" s="30">
        <f>+H59-'[1]Histórico Est. de Sit. Financie'!H59</f>
        <v>0</v>
      </c>
      <c r="AU59" s="30">
        <f>+I59-'[1]Histórico Est. de Sit. Financie'!I59</f>
        <v>0</v>
      </c>
      <c r="AV59" s="30">
        <f>+J59-'[1]Histórico Est. de Sit. Financie'!J59</f>
        <v>0</v>
      </c>
      <c r="AW59" s="30">
        <f>+K59-'[1]Histórico Est. de Sit. Financie'!K59</f>
        <v>0</v>
      </c>
      <c r="AX59" s="30">
        <f>+L59-'[1]Histórico Est. de Sit. Financie'!L59</f>
        <v>0</v>
      </c>
      <c r="AY59" s="30">
        <f>+M59-'[1]Histórico Est. de Sit. Financie'!M59</f>
        <v>0</v>
      </c>
      <c r="AZ59" s="30">
        <f>+N59-'[1]Histórico Est. de Sit. Financie'!N59</f>
        <v>0</v>
      </c>
      <c r="BA59" s="30">
        <f>+O59-'[1]Histórico Est. de Sit. Financie'!O59</f>
        <v>0</v>
      </c>
      <c r="BB59" s="30">
        <f>+P59-'[1]Histórico Est. de Sit. Financie'!P59</f>
        <v>0</v>
      </c>
      <c r="BC59" s="30">
        <f>+Q59-'[1]Histórico Est. de Sit. Financie'!Q59</f>
        <v>0</v>
      </c>
      <c r="BD59" s="30">
        <f>+R59-'[1]Histórico Est. de Sit. Financie'!R59</f>
        <v>0</v>
      </c>
      <c r="BE59" s="30">
        <f>+S59-'[1]Histórico Est. de Sit. Financie'!S59</f>
        <v>0</v>
      </c>
      <c r="BF59" s="30">
        <f>+T59-'[1]Histórico Est. de Sit. Financie'!T59</f>
        <v>0</v>
      </c>
      <c r="BG59" s="30">
        <f>+U59-'[1]Histórico Est. de Sit. Financie'!U59</f>
        <v>0</v>
      </c>
      <c r="BH59" s="30">
        <f>+V59-'[1]Histórico Est. de Sit. Financie'!V59</f>
        <v>0</v>
      </c>
      <c r="BI59" s="30">
        <f>+W59-'[1]Histórico Est. de Sit. Financie'!W59</f>
        <v>0</v>
      </c>
      <c r="BJ59" s="30">
        <f>+X59-'[1]Histórico Est. de Sit. Financie'!X59</f>
        <v>0</v>
      </c>
      <c r="BK59" s="30">
        <f>+Y59-'[1]Histórico Est. de Sit. Financie'!Y59</f>
        <v>0</v>
      </c>
      <c r="BL59" s="30">
        <f>+Z59-'[1]Histórico Est. de Sit. Financie'!Z59</f>
        <v>0</v>
      </c>
      <c r="BM59" s="30">
        <f>+AA59-'[1]Histórico Est. de Sit. Financie'!AA59</f>
        <v>0</v>
      </c>
      <c r="BN59" s="30">
        <f>+AB59-'[1]Histórico Est. de Sit. Financie'!AB59</f>
        <v>0</v>
      </c>
      <c r="BO59" s="30">
        <f>+AC59-'[1]Histórico Est. de Sit. Financie'!AC59</f>
        <v>0</v>
      </c>
      <c r="BP59" s="30">
        <f>+AD59-'[1]Histórico Est. de Sit. Financie'!AD59</f>
        <v>0</v>
      </c>
      <c r="BQ59" s="30">
        <f>+AE59-'[1]Histórico Est. de Sit. Financie'!AE59</f>
        <v>0</v>
      </c>
      <c r="BR59" s="30">
        <f>+AF59-'[1]Histórico Est. de Sit. Financie'!AF59</f>
        <v>0</v>
      </c>
    </row>
    <row r="60" spans="1:70">
      <c r="A60" s="13" t="s">
        <v>59</v>
      </c>
      <c r="B60" s="18">
        <v>-54437.4</v>
      </c>
      <c r="C60" s="18">
        <v>294247.90000000002</v>
      </c>
      <c r="D60" s="18">
        <v>138142.20000000001</v>
      </c>
      <c r="E60" s="18">
        <v>63917.700000000004</v>
      </c>
      <c r="F60" s="18">
        <v>1496450.5999999999</v>
      </c>
      <c r="G60" s="18">
        <v>507794.10000000003</v>
      </c>
      <c r="H60" s="18">
        <v>1435914.6</v>
      </c>
      <c r="I60" s="18">
        <v>1223840.6000000001</v>
      </c>
      <c r="J60" s="18">
        <v>2071274</v>
      </c>
      <c r="K60" s="18">
        <v>1447355.5</v>
      </c>
      <c r="L60" s="18">
        <v>827846.91399999999</v>
      </c>
      <c r="M60" s="18">
        <v>325180.09999999998</v>
      </c>
      <c r="N60" s="18">
        <v>1623881.4890000001</v>
      </c>
      <c r="O60" s="18">
        <v>1985004.5869999998</v>
      </c>
      <c r="P60" s="18">
        <v>1321754.858</v>
      </c>
      <c r="Q60" s="18">
        <v>155384.96599999999</v>
      </c>
      <c r="R60" s="18">
        <v>-271545.30199999997</v>
      </c>
      <c r="S60" s="18">
        <v>-356060.80700000003</v>
      </c>
      <c r="T60" s="18">
        <v>-340522.27799999999</v>
      </c>
      <c r="U60" s="18">
        <v>-1708302.0420000001</v>
      </c>
      <c r="V60" s="18">
        <v>-1166203.7760000001</v>
      </c>
      <c r="W60" s="18">
        <v>-395043.06400000001</v>
      </c>
      <c r="X60" s="18">
        <v>501829.40500000003</v>
      </c>
      <c r="Y60" s="18">
        <v>804228.30700000003</v>
      </c>
      <c r="Z60" s="18">
        <v>2241384.7599999998</v>
      </c>
      <c r="AA60" s="18">
        <v>7148596.4800000004</v>
      </c>
      <c r="AB60" s="18">
        <v>7483135.5999999996</v>
      </c>
      <c r="AC60" s="19">
        <v>631772.0813167505</v>
      </c>
      <c r="AD60" s="19">
        <v>1506362.385</v>
      </c>
      <c r="AE60" s="19">
        <v>9226225.5112379305</v>
      </c>
      <c r="AF60" s="19">
        <v>10041019.1799221</v>
      </c>
      <c r="AG60" s="19">
        <v>13892651.022476802</v>
      </c>
      <c r="AH60" s="30" t="e">
        <f>+AG60-#REF!</f>
        <v>#REF!</v>
      </c>
      <c r="AI60" s="30" t="e">
        <f>+AF60-#REF!</f>
        <v>#REF!</v>
      </c>
      <c r="AN60" s="30">
        <f>+B60-'[1]Histórico Est. de Sit. Financie'!B60</f>
        <v>0</v>
      </c>
      <c r="AO60" s="30">
        <f>+C60-'[1]Histórico Est. de Sit. Financie'!C60</f>
        <v>0</v>
      </c>
      <c r="AP60" s="30">
        <f>+D60-'[1]Histórico Est. de Sit. Financie'!D60</f>
        <v>0</v>
      </c>
      <c r="AQ60" s="30">
        <f>+E60-'[1]Histórico Est. de Sit. Financie'!E60</f>
        <v>0</v>
      </c>
      <c r="AR60" s="30">
        <f>+F60-'[1]Histórico Est. de Sit. Financie'!F60</f>
        <v>0</v>
      </c>
      <c r="AS60" s="30">
        <f>+G60-'[1]Histórico Est. de Sit. Financie'!G60</f>
        <v>0</v>
      </c>
      <c r="AT60" s="30">
        <f>+H60-'[1]Histórico Est. de Sit. Financie'!H60</f>
        <v>0</v>
      </c>
      <c r="AU60" s="30">
        <f>+I60-'[1]Histórico Est. de Sit. Financie'!I60</f>
        <v>0</v>
      </c>
      <c r="AV60" s="30">
        <f>+J60-'[1]Histórico Est. de Sit. Financie'!J60</f>
        <v>0</v>
      </c>
      <c r="AW60" s="30">
        <f>+K60-'[1]Histórico Est. de Sit. Financie'!K60</f>
        <v>0</v>
      </c>
      <c r="AX60" s="30">
        <f>+L60-'[1]Histórico Est. de Sit. Financie'!L60</f>
        <v>0</v>
      </c>
      <c r="AY60" s="30">
        <f>+M60-'[1]Histórico Est. de Sit. Financie'!M60</f>
        <v>0</v>
      </c>
      <c r="AZ60" s="30">
        <f>+N60-'[1]Histórico Est. de Sit. Financie'!N60</f>
        <v>0</v>
      </c>
      <c r="BA60" s="30">
        <f>+O60-'[1]Histórico Est. de Sit. Financie'!O60</f>
        <v>0</v>
      </c>
      <c r="BB60" s="30">
        <f>+P60-'[1]Histórico Est. de Sit. Financie'!P60</f>
        <v>0</v>
      </c>
      <c r="BC60" s="30">
        <f>+Q60-'[1]Histórico Est. de Sit. Financie'!Q60</f>
        <v>0</v>
      </c>
      <c r="BD60" s="30">
        <f>+R60-'[1]Histórico Est. de Sit. Financie'!R60</f>
        <v>0</v>
      </c>
      <c r="BE60" s="30">
        <f>+S60-'[1]Histórico Est. de Sit. Financie'!S60</f>
        <v>0</v>
      </c>
      <c r="BF60" s="30">
        <f>+T60-'[1]Histórico Est. de Sit. Financie'!T60</f>
        <v>0</v>
      </c>
      <c r="BG60" s="30">
        <f>+U60-'[1]Histórico Est. de Sit. Financie'!U60</f>
        <v>0</v>
      </c>
      <c r="BH60" s="30">
        <f>+V60-'[1]Histórico Est. de Sit. Financie'!V60</f>
        <v>0</v>
      </c>
      <c r="BI60" s="30">
        <f>+W60-'[1]Histórico Est. de Sit. Financie'!W60</f>
        <v>0</v>
      </c>
      <c r="BJ60" s="30">
        <f>+X60-'[1]Histórico Est. de Sit. Financie'!X60</f>
        <v>0</v>
      </c>
      <c r="BK60" s="30">
        <f>+Y60-'[1]Histórico Est. de Sit. Financie'!Y60</f>
        <v>0</v>
      </c>
      <c r="BL60" s="30">
        <f>+Z60-'[1]Histórico Est. de Sit. Financie'!Z60</f>
        <v>0</v>
      </c>
      <c r="BM60" s="30">
        <f>+AA60-'[1]Histórico Est. de Sit. Financie'!AA60</f>
        <v>0</v>
      </c>
      <c r="BN60" s="30">
        <f>+AB60-'[1]Histórico Est. de Sit. Financie'!AB60</f>
        <v>0</v>
      </c>
      <c r="BO60" s="30">
        <f>+AC60-'[1]Histórico Est. de Sit. Financie'!AC60</f>
        <v>0</v>
      </c>
      <c r="BP60" s="30">
        <f>+AD60-'[1]Histórico Est. de Sit. Financie'!AD60</f>
        <v>0</v>
      </c>
      <c r="BQ60" s="30">
        <f>+AE60-'[1]Histórico Est. de Sit. Financie'!AE60</f>
        <v>0</v>
      </c>
      <c r="BR60" s="30">
        <f>+AF60-'[1]Histórico Est. de Sit. Financie'!AF60</f>
        <v>0</v>
      </c>
    </row>
    <row r="61" spans="1:70" s="2" customFormat="1" ht="17.25">
      <c r="A61" s="9" t="s">
        <v>12</v>
      </c>
      <c r="B61" s="16">
        <f t="shared" ref="B61:AG61" si="14">+B38+B39+B44+B52+B57+B58+B59+B60</f>
        <v>1233169.638</v>
      </c>
      <c r="C61" s="16">
        <f t="shared" si="14"/>
        <v>2922877.7379999999</v>
      </c>
      <c r="D61" s="16">
        <f t="shared" si="14"/>
        <v>3046395.8380000005</v>
      </c>
      <c r="E61" s="16">
        <f t="shared" si="14"/>
        <v>5895484.4380000001</v>
      </c>
      <c r="F61" s="16">
        <f t="shared" si="14"/>
        <v>9370725.2379999999</v>
      </c>
      <c r="G61" s="16">
        <f t="shared" si="14"/>
        <v>11759138.538000001</v>
      </c>
      <c r="H61" s="16">
        <f t="shared" si="14"/>
        <v>15327728.138</v>
      </c>
      <c r="I61" s="16">
        <f t="shared" si="14"/>
        <v>16585888.237999998</v>
      </c>
      <c r="J61" s="16">
        <f t="shared" si="14"/>
        <v>22983960.138</v>
      </c>
      <c r="K61" s="16">
        <f t="shared" si="14"/>
        <v>22944864.038000003</v>
      </c>
      <c r="L61" s="16">
        <f t="shared" si="14"/>
        <v>18022338.462000001</v>
      </c>
      <c r="M61" s="16">
        <f t="shared" si="14"/>
        <v>16421020.277999999</v>
      </c>
      <c r="N61" s="16">
        <f t="shared" si="14"/>
        <v>16645595.300000001</v>
      </c>
      <c r="O61" s="16">
        <f t="shared" si="14"/>
        <v>13217145.854</v>
      </c>
      <c r="P61" s="16">
        <f t="shared" si="14"/>
        <v>19048635.742999997</v>
      </c>
      <c r="Q61" s="16">
        <f t="shared" si="14"/>
        <v>13839687.905000001</v>
      </c>
      <c r="R61" s="16">
        <f t="shared" si="14"/>
        <v>10614089.836000001</v>
      </c>
      <c r="S61" s="16">
        <f t="shared" si="14"/>
        <v>11537903.860000001</v>
      </c>
      <c r="T61" s="16">
        <f t="shared" si="14"/>
        <v>5714520.2290000003</v>
      </c>
      <c r="U61" s="16">
        <f t="shared" si="14"/>
        <v>10475912.663000001</v>
      </c>
      <c r="V61" s="16">
        <f t="shared" si="14"/>
        <v>31930487.844999999</v>
      </c>
      <c r="W61" s="16">
        <f t="shared" si="14"/>
        <v>63076282.899000004</v>
      </c>
      <c r="X61" s="16">
        <f t="shared" si="14"/>
        <v>56860605.504000008</v>
      </c>
      <c r="Y61" s="16">
        <f t="shared" si="14"/>
        <v>57394411.495999992</v>
      </c>
      <c r="Z61" s="16">
        <f t="shared" si="14"/>
        <v>69645116.620000005</v>
      </c>
      <c r="AA61" s="16">
        <f t="shared" si="14"/>
        <v>76528048.806999996</v>
      </c>
      <c r="AB61" s="16">
        <f t="shared" si="14"/>
        <v>86774453.00999999</v>
      </c>
      <c r="AC61" s="16">
        <f t="shared" si="14"/>
        <v>108354634.96986994</v>
      </c>
      <c r="AD61" s="16">
        <f t="shared" si="14"/>
        <v>142100593.82251012</v>
      </c>
      <c r="AE61" s="16">
        <f t="shared" si="14"/>
        <v>103395634.84479728</v>
      </c>
      <c r="AF61" s="16">
        <f t="shared" si="14"/>
        <v>133263576.39161059</v>
      </c>
      <c r="AG61" s="16">
        <f t="shared" si="14"/>
        <v>99291701.470900238</v>
      </c>
      <c r="AH61" s="30" t="e">
        <f>+AG61-#REF!</f>
        <v>#REF!</v>
      </c>
      <c r="AI61" s="30" t="e">
        <f>+AF61-#REF!</f>
        <v>#REF!</v>
      </c>
      <c r="AN61" s="30">
        <f>+B61-'[1]Histórico Est. de Sit. Financie'!B61</f>
        <v>0</v>
      </c>
      <c r="AO61" s="30">
        <f>+C61-'[1]Histórico Est. de Sit. Financie'!C61</f>
        <v>0</v>
      </c>
      <c r="AP61" s="30">
        <f>+D61-'[1]Histórico Est. de Sit. Financie'!D61</f>
        <v>0</v>
      </c>
      <c r="AQ61" s="30">
        <f>+E61-'[1]Histórico Est. de Sit. Financie'!E61</f>
        <v>0</v>
      </c>
      <c r="AR61" s="30">
        <f>+F61-'[1]Histórico Est. de Sit. Financie'!F61</f>
        <v>0</v>
      </c>
      <c r="AS61" s="30">
        <f>+G61-'[1]Histórico Est. de Sit. Financie'!G61</f>
        <v>0</v>
      </c>
      <c r="AT61" s="30">
        <f>+H61-'[1]Histórico Est. de Sit. Financie'!H61</f>
        <v>0</v>
      </c>
      <c r="AU61" s="30">
        <f>+I61-'[1]Histórico Est. de Sit. Financie'!I61</f>
        <v>0</v>
      </c>
      <c r="AV61" s="30">
        <f>+J61-'[1]Histórico Est. de Sit. Financie'!J61</f>
        <v>0</v>
      </c>
      <c r="AW61" s="30">
        <f>+K61-'[1]Histórico Est. de Sit. Financie'!K61</f>
        <v>0</v>
      </c>
      <c r="AX61" s="30">
        <f>+L61-'[1]Histórico Est. de Sit. Financie'!L61</f>
        <v>0</v>
      </c>
      <c r="AY61" s="30">
        <f>+M61-'[1]Histórico Est. de Sit. Financie'!M61</f>
        <v>0</v>
      </c>
      <c r="AZ61" s="30">
        <f>+N61-'[1]Histórico Est. de Sit. Financie'!N61</f>
        <v>0</v>
      </c>
      <c r="BA61" s="30">
        <f>+O61-'[1]Histórico Est. de Sit. Financie'!O61</f>
        <v>0</v>
      </c>
      <c r="BB61" s="30">
        <f>+P61-'[1]Histórico Est. de Sit. Financie'!P61</f>
        <v>0</v>
      </c>
      <c r="BC61" s="30">
        <f>+Q61-'[1]Histórico Est. de Sit. Financie'!Q61</f>
        <v>0</v>
      </c>
      <c r="BD61" s="30">
        <f>+R61-'[1]Histórico Est. de Sit. Financie'!R61</f>
        <v>0</v>
      </c>
      <c r="BE61" s="30">
        <f>+S61-'[1]Histórico Est. de Sit. Financie'!S61</f>
        <v>0</v>
      </c>
      <c r="BF61" s="30">
        <f>+T61-'[1]Histórico Est. de Sit. Financie'!T61</f>
        <v>0</v>
      </c>
      <c r="BG61" s="30">
        <f>+U61-'[1]Histórico Est. de Sit. Financie'!U61</f>
        <v>0</v>
      </c>
      <c r="BH61" s="30">
        <f>+V61-'[1]Histórico Est. de Sit. Financie'!V61</f>
        <v>0</v>
      </c>
      <c r="BI61" s="30">
        <f>+W61-'[1]Histórico Est. de Sit. Financie'!W61</f>
        <v>0</v>
      </c>
      <c r="BJ61" s="30">
        <f>+X61-'[1]Histórico Est. de Sit. Financie'!X61</f>
        <v>0</v>
      </c>
      <c r="BK61" s="30">
        <f>+Y61-'[1]Histórico Est. de Sit. Financie'!Y61</f>
        <v>0</v>
      </c>
      <c r="BL61" s="30">
        <f>+Z61-'[1]Histórico Est. de Sit. Financie'!Z61</f>
        <v>0</v>
      </c>
      <c r="BM61" s="30">
        <f>+AA61-'[1]Histórico Est. de Sit. Financie'!AA61</f>
        <v>0</v>
      </c>
      <c r="BN61" s="30">
        <f>+AB61-'[1]Histórico Est. de Sit. Financie'!AB61</f>
        <v>0</v>
      </c>
      <c r="BO61" s="30">
        <f>+AC61-'[1]Histórico Est. de Sit. Financie'!AC61</f>
        <v>0</v>
      </c>
      <c r="BP61" s="30">
        <f>+AD61-'[1]Histórico Est. de Sit. Financie'!AD61</f>
        <v>0</v>
      </c>
      <c r="BQ61" s="30">
        <f>+AE61-'[1]Histórico Est. de Sit. Financie'!AE61</f>
        <v>0</v>
      </c>
      <c r="BR61" s="30">
        <f>+AF61-'[1]Histórico Est. de Sit. Financie'!AF61</f>
        <v>0</v>
      </c>
    </row>
    <row r="62" spans="1:70" s="2" customFormat="1" ht="17.25">
      <c r="A62" s="15" t="s">
        <v>13</v>
      </c>
      <c r="B62" s="17">
        <f t="shared" ref="B62:AB62" si="15">+B36+B61</f>
        <v>9298138.7685609795</v>
      </c>
      <c r="C62" s="17">
        <f t="shared" si="15"/>
        <v>11088436.323722381</v>
      </c>
      <c r="D62" s="17">
        <f t="shared" si="15"/>
        <v>12798906.886307139</v>
      </c>
      <c r="E62" s="17">
        <f t="shared" si="15"/>
        <v>16161228.438000001</v>
      </c>
      <c r="F62" s="17">
        <f t="shared" si="15"/>
        <v>18117553.921854891</v>
      </c>
      <c r="G62" s="17">
        <f t="shared" si="15"/>
        <v>24529548.403873041</v>
      </c>
      <c r="H62" s="17">
        <f t="shared" si="15"/>
        <v>29149221.662718348</v>
      </c>
      <c r="I62" s="17">
        <f t="shared" si="15"/>
        <v>31874453.28548</v>
      </c>
      <c r="J62" s="17">
        <f t="shared" si="15"/>
        <v>40685448.720242396</v>
      </c>
      <c r="K62" s="17">
        <f t="shared" si="15"/>
        <v>43707685.479167208</v>
      </c>
      <c r="L62" s="17">
        <f t="shared" si="15"/>
        <v>41845981.133981898</v>
      </c>
      <c r="M62" s="17">
        <f t="shared" si="15"/>
        <v>46617666.391968504</v>
      </c>
      <c r="N62" s="17">
        <f t="shared" si="15"/>
        <v>49566174.506887302</v>
      </c>
      <c r="O62" s="17">
        <f t="shared" si="15"/>
        <v>54748945.153689206</v>
      </c>
      <c r="P62" s="17">
        <f t="shared" si="15"/>
        <v>62508340.378819793</v>
      </c>
      <c r="Q62" s="17">
        <f t="shared" si="15"/>
        <v>62384524.973210402</v>
      </c>
      <c r="R62" s="17">
        <f t="shared" si="15"/>
        <v>64799628.523915492</v>
      </c>
      <c r="S62" s="17">
        <f t="shared" si="15"/>
        <v>73825331.615254</v>
      </c>
      <c r="T62" s="17">
        <f t="shared" si="15"/>
        <v>75977922.336162105</v>
      </c>
      <c r="U62" s="17">
        <f t="shared" si="15"/>
        <v>100248457.45118281</v>
      </c>
      <c r="V62" s="17">
        <f t="shared" si="15"/>
        <v>134037099.955615</v>
      </c>
      <c r="W62" s="17">
        <f t="shared" si="15"/>
        <v>170266343.778</v>
      </c>
      <c r="X62" s="17">
        <f t="shared" si="15"/>
        <v>173689666.38300002</v>
      </c>
      <c r="Y62" s="17">
        <f t="shared" si="15"/>
        <v>174883834.07099998</v>
      </c>
      <c r="Z62" s="17">
        <f t="shared" si="15"/>
        <v>190903629.62</v>
      </c>
      <c r="AA62" s="17">
        <f t="shared" si="15"/>
        <v>215007200.80699998</v>
      </c>
      <c r="AB62" s="17">
        <f t="shared" si="15"/>
        <v>253603287.85099998</v>
      </c>
      <c r="AC62" s="17">
        <f>+AC61+AC36</f>
        <v>296619664.03553593</v>
      </c>
      <c r="AD62" s="17">
        <f>+AD61+AD36</f>
        <v>339118483.37551016</v>
      </c>
      <c r="AE62" s="17">
        <f>+AE61+AE36</f>
        <v>300208431.11479723</v>
      </c>
      <c r="AF62" s="17">
        <f>+AF61+AF36</f>
        <v>345114511.3376106</v>
      </c>
      <c r="AG62" s="17">
        <f>+AG61+AG36</f>
        <v>333091703.8209002</v>
      </c>
      <c r="AH62" s="30" t="e">
        <f>+AG62-#REF!</f>
        <v>#REF!</v>
      </c>
      <c r="AI62" s="30" t="e">
        <f>+AF62-#REF!</f>
        <v>#REF!</v>
      </c>
      <c r="AJ62" s="29">
        <f>+AG62-AG20</f>
        <v>-9.9778175354003906E-5</v>
      </c>
      <c r="AK62" s="31" t="e">
        <f>+AG60-#REF!</f>
        <v>#REF!</v>
      </c>
      <c r="AL62" s="31" t="e">
        <f>+AF60-#REF!</f>
        <v>#REF!</v>
      </c>
      <c r="AN62" s="30">
        <f>+B62-'[1]Histórico Est. de Sit. Financie'!B62</f>
        <v>0</v>
      </c>
      <c r="AO62" s="30">
        <f>+C62-'[1]Histórico Est. de Sit. Financie'!C62</f>
        <v>0</v>
      </c>
      <c r="AP62" s="30">
        <f>+D62-'[1]Histórico Est. de Sit. Financie'!D62</f>
        <v>0</v>
      </c>
      <c r="AQ62" s="30">
        <f>+E62-'[1]Histórico Est. de Sit. Financie'!E62</f>
        <v>0</v>
      </c>
      <c r="AR62" s="30">
        <f>+F62-'[1]Histórico Est. de Sit. Financie'!F62</f>
        <v>0</v>
      </c>
      <c r="AS62" s="30">
        <f>+G62-'[1]Histórico Est. de Sit. Financie'!G62</f>
        <v>0</v>
      </c>
      <c r="AT62" s="30">
        <f>+H62-'[1]Histórico Est. de Sit. Financie'!H62</f>
        <v>0</v>
      </c>
      <c r="AU62" s="30">
        <f>+I62-'[1]Histórico Est. de Sit. Financie'!I62</f>
        <v>0</v>
      </c>
      <c r="AV62" s="30">
        <f>+J62-'[1]Histórico Est. de Sit. Financie'!J62</f>
        <v>0</v>
      </c>
      <c r="AW62" s="30">
        <f>+K62-'[1]Histórico Est. de Sit. Financie'!K62</f>
        <v>0</v>
      </c>
      <c r="AX62" s="30">
        <f>+L62-'[1]Histórico Est. de Sit. Financie'!L62</f>
        <v>0</v>
      </c>
      <c r="AY62" s="30">
        <f>+M62-'[1]Histórico Est. de Sit. Financie'!M62</f>
        <v>0</v>
      </c>
      <c r="AZ62" s="30">
        <f>+N62-'[1]Histórico Est. de Sit. Financie'!N62</f>
        <v>0</v>
      </c>
      <c r="BA62" s="30">
        <f>+O62-'[1]Histórico Est. de Sit. Financie'!O62</f>
        <v>0</v>
      </c>
      <c r="BB62" s="30">
        <f>+P62-'[1]Histórico Est. de Sit. Financie'!P62</f>
        <v>0</v>
      </c>
      <c r="BC62" s="30">
        <f>+Q62-'[1]Histórico Est. de Sit. Financie'!Q62</f>
        <v>0</v>
      </c>
      <c r="BD62" s="30">
        <f>+R62-'[1]Histórico Est. de Sit. Financie'!R62</f>
        <v>0</v>
      </c>
      <c r="BE62" s="30">
        <f>+S62-'[1]Histórico Est. de Sit. Financie'!S62</f>
        <v>0</v>
      </c>
      <c r="BF62" s="30">
        <f>+T62-'[1]Histórico Est. de Sit. Financie'!T62</f>
        <v>0</v>
      </c>
      <c r="BG62" s="30">
        <f>+U62-'[1]Histórico Est. de Sit. Financie'!U62</f>
        <v>0</v>
      </c>
      <c r="BH62" s="30">
        <f>+V62-'[1]Histórico Est. de Sit. Financie'!V62</f>
        <v>0</v>
      </c>
      <c r="BI62" s="30">
        <f>+W62-'[1]Histórico Est. de Sit. Financie'!W62</f>
        <v>0</v>
      </c>
      <c r="BJ62" s="30">
        <f>+X62-'[1]Histórico Est. de Sit. Financie'!X62</f>
        <v>0</v>
      </c>
      <c r="BK62" s="30">
        <f>+Y62-'[1]Histórico Est. de Sit. Financie'!Y62</f>
        <v>0</v>
      </c>
      <c r="BL62" s="30">
        <f>+Z62-'[1]Histórico Est. de Sit. Financie'!Z62</f>
        <v>0</v>
      </c>
      <c r="BM62" s="30">
        <f>+AA62-'[1]Histórico Est. de Sit. Financie'!AA62</f>
        <v>0</v>
      </c>
      <c r="BN62" s="30">
        <f>+AB62-'[1]Histórico Est. de Sit. Financie'!AB62</f>
        <v>0</v>
      </c>
      <c r="BO62" s="30">
        <f>+AC62-'[1]Histórico Est. de Sit. Financie'!AC62</f>
        <v>0</v>
      </c>
      <c r="BP62" s="30">
        <f>+AD62-'[1]Histórico Est. de Sit. Financie'!AD62</f>
        <v>0</v>
      </c>
      <c r="BQ62" s="30">
        <f>+AE62-'[1]Histórico Est. de Sit. Financie'!AE62</f>
        <v>0</v>
      </c>
      <c r="BR62" s="30">
        <f>+AF62-'[1]Histórico Est. de Sit. Financie'!AF62</f>
        <v>0</v>
      </c>
    </row>
    <row r="63" spans="1:70" s="11" customFormat="1" hidden="1">
      <c r="B63" s="18">
        <f>+B20-B62</f>
        <v>-0.56856097839772701</v>
      </c>
      <c r="C63" s="18">
        <f t="shared" ref="C63:AE63" si="16">+C20-C62</f>
        <v>-2.3722382262349129E-2</v>
      </c>
      <c r="D63" s="18">
        <f t="shared" si="16"/>
        <v>4.0841612964868546E-2</v>
      </c>
      <c r="E63" s="18">
        <f t="shared" si="16"/>
        <v>-0.13800000213086605</v>
      </c>
      <c r="F63" s="18">
        <f t="shared" si="16"/>
        <v>-0.4218548908829689</v>
      </c>
      <c r="G63" s="18">
        <f t="shared" si="16"/>
        <v>-3.8730353116989136E-3</v>
      </c>
      <c r="H63" s="18">
        <f t="shared" si="16"/>
        <v>-6.2718350440263748E-2</v>
      </c>
      <c r="I63" s="18">
        <f t="shared" si="16"/>
        <v>-8.5479993373155594E-2</v>
      </c>
      <c r="J63" s="18">
        <f t="shared" si="16"/>
        <v>-2.0242400467395782E-2</v>
      </c>
      <c r="K63" s="18">
        <f t="shared" si="16"/>
        <v>-7.9167209565639496E-2</v>
      </c>
      <c r="L63" s="18">
        <f t="shared" si="16"/>
        <v>-3.398190438747406E-2</v>
      </c>
      <c r="M63" s="18">
        <f t="shared" si="16"/>
        <v>-9.1968514025211334E-2</v>
      </c>
      <c r="N63" s="18">
        <f t="shared" si="16"/>
        <v>-6.8873018026351929E-3</v>
      </c>
      <c r="O63" s="18">
        <f t="shared" si="16"/>
        <v>-5.3689204156398773E-2</v>
      </c>
      <c r="P63" s="18">
        <f t="shared" si="16"/>
        <v>2.1180212497711182E-2</v>
      </c>
      <c r="Q63" s="18">
        <f t="shared" si="16"/>
        <v>2.6789605617523193E-2</v>
      </c>
      <c r="R63" s="18">
        <f t="shared" si="16"/>
        <v>-2.3915484547615051E-2</v>
      </c>
      <c r="S63" s="18">
        <f t="shared" si="16"/>
        <v>-5.4415255784988403E-2</v>
      </c>
      <c r="T63" s="18">
        <f t="shared" si="16"/>
        <v>-1.3162538409233093E-2</v>
      </c>
      <c r="U63" s="18">
        <f t="shared" si="16"/>
        <v>-0.94273269176483154</v>
      </c>
      <c r="V63" s="18">
        <f t="shared" si="16"/>
        <v>-1.1869907379150391E-2</v>
      </c>
      <c r="W63" s="18">
        <f t="shared" si="16"/>
        <v>1.4599859714508057E-3</v>
      </c>
      <c r="X63" s="18">
        <f t="shared" si="16"/>
        <v>6.9588422775268555E-5</v>
      </c>
      <c r="Y63" s="18">
        <f t="shared" si="16"/>
        <v>-4.0897727012634277E-4</v>
      </c>
      <c r="Z63" s="18">
        <f t="shared" si="16"/>
        <v>0.37999999523162842</v>
      </c>
      <c r="AA63" s="18">
        <f t="shared" si="16"/>
        <v>0.19300001859664917</v>
      </c>
      <c r="AB63" s="18">
        <f t="shared" si="16"/>
        <v>0</v>
      </c>
      <c r="AC63" s="18">
        <f t="shared" si="16"/>
        <v>4.76837158203125E-7</v>
      </c>
      <c r="AD63" s="18"/>
      <c r="AE63" s="18">
        <f t="shared" si="16"/>
        <v>2.0271539688110352E-4</v>
      </c>
      <c r="AF63" s="18"/>
      <c r="AG63" s="18"/>
    </row>
    <row r="64" spans="1:70" s="11" customFormat="1" hidden="1">
      <c r="B64" s="18">
        <f>+B36+B61-B62</f>
        <v>0</v>
      </c>
      <c r="C64" s="18">
        <f t="shared" ref="C64:AC64" si="17">+C36+C61-C62</f>
        <v>0</v>
      </c>
      <c r="D64" s="18">
        <f t="shared" si="17"/>
        <v>0</v>
      </c>
      <c r="E64" s="18">
        <f t="shared" si="17"/>
        <v>0</v>
      </c>
      <c r="F64" s="18">
        <f t="shared" si="17"/>
        <v>0</v>
      </c>
      <c r="G64" s="18">
        <f t="shared" si="17"/>
        <v>0</v>
      </c>
      <c r="H64" s="18">
        <f t="shared" si="17"/>
        <v>0</v>
      </c>
      <c r="I64" s="18">
        <f t="shared" si="17"/>
        <v>0</v>
      </c>
      <c r="J64" s="18">
        <f t="shared" si="17"/>
        <v>0</v>
      </c>
      <c r="K64" s="18">
        <f t="shared" si="17"/>
        <v>0</v>
      </c>
      <c r="L64" s="18">
        <f t="shared" si="17"/>
        <v>0</v>
      </c>
      <c r="M64" s="18">
        <f t="shared" si="17"/>
        <v>0</v>
      </c>
      <c r="N64" s="18">
        <f t="shared" si="17"/>
        <v>0</v>
      </c>
      <c r="O64" s="18">
        <f t="shared" si="17"/>
        <v>0</v>
      </c>
      <c r="P64" s="18">
        <f t="shared" si="17"/>
        <v>0</v>
      </c>
      <c r="Q64" s="18">
        <f t="shared" si="17"/>
        <v>0</v>
      </c>
      <c r="R64" s="18">
        <f t="shared" si="17"/>
        <v>0</v>
      </c>
      <c r="S64" s="18">
        <f t="shared" si="17"/>
        <v>0</v>
      </c>
      <c r="T64" s="18">
        <f t="shared" si="17"/>
        <v>0</v>
      </c>
      <c r="U64" s="18">
        <f t="shared" si="17"/>
        <v>0</v>
      </c>
      <c r="V64" s="18">
        <f t="shared" si="17"/>
        <v>0</v>
      </c>
      <c r="W64" s="18">
        <f t="shared" si="17"/>
        <v>0</v>
      </c>
      <c r="X64" s="18">
        <f t="shared" si="17"/>
        <v>0</v>
      </c>
      <c r="Y64" s="18">
        <f t="shared" si="17"/>
        <v>0</v>
      </c>
      <c r="Z64" s="18">
        <f t="shared" si="17"/>
        <v>0</v>
      </c>
      <c r="AA64" s="18">
        <f t="shared" si="17"/>
        <v>0</v>
      </c>
      <c r="AB64" s="18">
        <f t="shared" si="17"/>
        <v>0</v>
      </c>
      <c r="AC64" s="18">
        <f t="shared" si="17"/>
        <v>0</v>
      </c>
      <c r="AD64" s="18"/>
      <c r="AE64" s="18">
        <f>+AE35+AE61-AE62</f>
        <v>-196543829.19899994</v>
      </c>
      <c r="AF64" s="18"/>
      <c r="AG64" s="18"/>
    </row>
    <row r="65" spans="2:33" s="11" customFormat="1" hidden="1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>
        <v>-4.8989057540893555E-4</v>
      </c>
      <c r="AF65" s="18"/>
      <c r="AG65" s="18"/>
    </row>
    <row r="66" spans="2:33" s="11" customFormat="1" hidden="1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>
        <v>-4.8983097076416016E-4</v>
      </c>
      <c r="AF66" s="18"/>
      <c r="AG66" s="18"/>
    </row>
    <row r="67" spans="2:33" s="11" customFormat="1" hidden="1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</row>
    <row r="68" spans="2:33" s="11" customFormat="1" hidden="1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</row>
  </sheetData>
  <pageMargins left="0.7" right="0.7" top="0.75" bottom="0.75" header="0.3" footer="0.3"/>
  <pageSetup scale="2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C03B0B9649E74F87A5643FC9D8CD2C" ma:contentTypeVersion="10" ma:contentTypeDescription="Create a new document." ma:contentTypeScope="" ma:versionID="10b30b0cde4be16a4ca6fd3f900a9150">
  <xsd:schema xmlns:xsd="http://www.w3.org/2001/XMLSchema" xmlns:xs="http://www.w3.org/2001/XMLSchema" xmlns:p="http://schemas.microsoft.com/office/2006/metadata/properties" xmlns:ns3="d2f5bc6c-108c-4625-8272-d7d6b01bc796" targetNamespace="http://schemas.microsoft.com/office/2006/metadata/properties" ma:root="true" ma:fieldsID="931e1f9b3602188aaf9e8dbcf0d1c3b4" ns3:_="">
    <xsd:import namespace="d2f5bc6c-108c-4625-8272-d7d6b01bc79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5bc6c-108c-4625-8272-d7d6b01bc7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C681ED-9109-4569-98CC-FFB1C6AE7D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5bc6c-108c-4625-8272-d7d6b01bc7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588F27-8208-4BB9-9F44-E58A000719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6265BC-3F18-442B-B372-BA76BCA1207C}">
  <ds:schemaRefs>
    <ds:schemaRef ds:uri="d2f5bc6c-108c-4625-8272-d7d6b01bc79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Situacion Finan NIIF 1994-2025</vt:lpstr>
      <vt:lpstr>'Situacion Finan NIIF 1994-2025'!Área_de_impresión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pruebaMASHP</dc:creator>
  <cp:lastModifiedBy>Duarte González Yadira Slendy</cp:lastModifiedBy>
  <cp:lastPrinted>2019-03-04T16:10:01Z</cp:lastPrinted>
  <dcterms:created xsi:type="dcterms:W3CDTF">2012-08-23T15:29:05Z</dcterms:created>
  <dcterms:modified xsi:type="dcterms:W3CDTF">2026-02-10T21:48:44Z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0x01010044C03B0B9649E74F87A5643FC9D8CD2C</vt:lpwstr>
  </property>
  <property fmtid="{D5CDD505-2E9C-101B-9397-08002B2CF9AE}" pid="3" name="MSIP_Label_d7faaadc-1a6d-4614-bb5b-a314f37e002a_Enabled">
    <vt:lpwstr>true</vt:lpwstr>
  </property>
  <property fmtid="{D5CDD505-2E9C-101B-9397-08002B2CF9AE}" pid="4" name="MSIP_Label_d7faaadc-1a6d-4614-bb5b-a314f37e002a_SetDate">
    <vt:lpwstr>2022-09-07T21:28:52Z</vt:lpwstr>
  </property>
  <property fmtid="{D5CDD505-2E9C-101B-9397-08002B2CF9AE}" pid="5" name="MSIP_Label_d7faaadc-1a6d-4614-bb5b-a314f37e002a_Method">
    <vt:lpwstr>Standard</vt:lpwstr>
  </property>
  <property fmtid="{D5CDD505-2E9C-101B-9397-08002B2CF9AE}" pid="6" name="MSIP_Label_d7faaadc-1a6d-4614-bb5b-a314f37e002a_Name">
    <vt:lpwstr>Documento en construcción</vt:lpwstr>
  </property>
  <property fmtid="{D5CDD505-2E9C-101B-9397-08002B2CF9AE}" pid="7" name="MSIP_Label_d7faaadc-1a6d-4614-bb5b-a314f37e002a_SiteId">
    <vt:lpwstr>2ff255e1-ae00-44bc-9787-fa8f8061bf68</vt:lpwstr>
  </property>
  <property fmtid="{D5CDD505-2E9C-101B-9397-08002B2CF9AE}" pid="8" name="MSIP_Label_d7faaadc-1a6d-4614-bb5b-a314f37e002a_ActionId">
    <vt:lpwstr>ca5f6208-14ba-4d78-95d8-4245adea3a23</vt:lpwstr>
  </property>
  <property fmtid="{D5CDD505-2E9C-101B-9397-08002B2CF9AE}" pid="9" name="MSIP_Label_d7faaadc-1a6d-4614-bb5b-a314f37e002a_ContentBits">
    <vt:lpwstr>0</vt:lpwstr>
  </property>
</Properties>
</file>